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ашборд" sheetId="1" state="visible" r:id="rId1"/>
    <sheet xmlns:r="http://schemas.openxmlformats.org/officeDocument/2006/relationships" name="Периоды" sheetId="2" state="visible" r:id="rId2"/>
    <sheet xmlns:r="http://schemas.openxmlformats.org/officeDocument/2006/relationships" name="Ингредиенты" sheetId="3" state="visible" r:id="rId3"/>
    <sheet xmlns:r="http://schemas.openxmlformats.org/officeDocument/2006/relationships" name="Техкарты" sheetId="4" state="visible" r:id="rId4"/>
    <sheet xmlns:r="http://schemas.openxmlformats.org/officeDocument/2006/relationships" name="Продажи" sheetId="5" state="visible" r:id="rId5"/>
    <sheet xmlns:r="http://schemas.openxmlformats.org/officeDocument/2006/relationships" name="Закупки" sheetId="6" state="visible" r:id="rId6"/>
    <sheet xmlns:r="http://schemas.openxmlformats.org/officeDocument/2006/relationships" name="Инвентаризация" sheetId="7" state="visible" r:id="rId7"/>
  </sheets>
  <definedNames>
    <definedName name="_xlnm._FilterDatabase" localSheetId="1" hidden="1">'Периоды'!$B$5:$O$29</definedName>
    <definedName name="_xlnm._FilterDatabase" localSheetId="2" hidden="1">'Ингредиенты'!$B$5:$K$55</definedName>
    <definedName name="_xlnm._FilterDatabase" localSheetId="3" hidden="1">'Техкарты'!$B$5:$H$105</definedName>
    <definedName name="_xlnm._FilterDatabase" localSheetId="4" hidden="1">'Продажи'!$B$5:$L$105</definedName>
    <definedName name="_xlnm._FilterDatabase" localSheetId="5" hidden="1">'Закупки'!$B$5:$I$105</definedName>
    <definedName name="_xlnm._FilterDatabase" localSheetId="6" hidden="1">'Инвентаризация'!$B$5:$M$55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7">
    <numFmt numFmtId="164" formatCode="#,##0.00 &quot;₽&quot;;[Red](#,##0.00 &quot;₽&quot;);-"/>
    <numFmt numFmtId="165" formatCode="0.0%;(0.0%);-"/>
    <numFmt numFmtId="166" formatCode="0.0 &quot;п.п.&quot;;[Red](0.0 &quot;п.п.&quot;);-"/>
    <numFmt numFmtId="167" formatCode="yyyy-mm-dd"/>
    <numFmt numFmtId="168" formatCode="#,##0.000;[Red](#,##0.000);-"/>
    <numFmt numFmtId="169" formatCode="dd.mm.yyyy"/>
    <numFmt numFmtId="170" formatCode="#,##0;[Red](#,##0);-"/>
  </numFmts>
  <fonts count="13">
    <font>
      <name val="Calibri"/>
      <family val="2"/>
      <color theme="1"/>
      <sz val="11"/>
      <scheme val="minor"/>
    </font>
    <font>
      <name val="Calibri"/>
      <b val="1"/>
      <color rgb="001F4E78"/>
      <sz val="18"/>
    </font>
    <font>
      <name val="Calibri"/>
      <color rgb="00666666"/>
      <sz val="10"/>
    </font>
    <font>
      <name val="Calibri"/>
      <b val="1"/>
      <color rgb="00FFFFFF"/>
    </font>
    <font>
      <name val="Calibri"/>
      <color rgb="000000FF"/>
      <sz val="10"/>
    </font>
    <font>
      <name val="Calibri"/>
      <b val="1"/>
      <color rgb="00666666"/>
      <sz val="10"/>
    </font>
    <font>
      <name val="Calibri"/>
      <b val="1"/>
      <color rgb="001F4E78"/>
      <sz val="13"/>
    </font>
    <font>
      <name val="Calibri"/>
      <b val="1"/>
      <color rgb="000563C1"/>
      <sz val="11"/>
      <u val="single"/>
    </font>
    <font>
      <name val="Calibri"/>
      <color rgb="00444444"/>
      <sz val="10"/>
    </font>
    <font>
      <name val="Calibri"/>
      <b val="1"/>
      <sz val="10"/>
    </font>
    <font>
      <name val="Calibri"/>
      <b val="1"/>
      <color rgb="00FFFFFF"/>
      <sz val="10"/>
    </font>
    <font>
      <name val="Calibri"/>
      <color rgb="00000000"/>
      <sz val="10"/>
    </font>
    <font>
      <name val="Calibri"/>
      <color rgb="000563C1"/>
      <u val="single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EAF2F8"/>
      </patternFill>
    </fill>
  </fills>
  <borders count="2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pivotButton="0" quotePrefix="0" xfId="0"/>
    <xf numFmtId="0" fontId="4" fillId="3" borderId="1" pivotButton="0" quotePrefix="0" xfId="0"/>
    <xf numFmtId="0" fontId="5" fillId="0" borderId="0" pivotButton="0" quotePrefix="0" xfId="0"/>
    <xf numFmtId="164" fontId="1" fillId="4" borderId="1" applyAlignment="1" pivotButton="0" quotePrefix="0" xfId="0">
      <alignment horizontal="center" vertical="center"/>
    </xf>
    <xf numFmtId="0" fontId="0" fillId="0" borderId="1" pivotButton="0" quotePrefix="0" xfId="0"/>
    <xf numFmtId="165" fontId="1" fillId="4" borderId="1" applyAlignment="1" pivotButton="0" quotePrefix="0" xfId="0">
      <alignment horizontal="center" vertical="center"/>
    </xf>
    <xf numFmtId="166" fontId="1" fillId="4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3" borderId="1" applyAlignment="1" pivotButton="0" quotePrefix="0" xfId="0">
      <alignment vertical="center" wrapText="1"/>
    </xf>
    <xf numFmtId="0" fontId="12" fillId="0" borderId="0" pivotButton="0" quotePrefix="0" xfId="0"/>
    <xf numFmtId="0" fontId="10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164" fontId="11" fillId="0" borderId="1" applyAlignment="1" pivotButton="0" quotePrefix="0" xfId="0">
      <alignment vertical="center" wrapText="1"/>
    </xf>
    <xf numFmtId="165" fontId="11" fillId="0" borderId="1" applyAlignment="1" pivotButton="0" quotePrefix="0" xfId="0">
      <alignment vertical="center" wrapText="1"/>
    </xf>
    <xf numFmtId="166" fontId="11" fillId="0" borderId="1" applyAlignment="1" pivotButton="0" quotePrefix="0" xfId="0">
      <alignment vertical="center" wrapText="1"/>
    </xf>
    <xf numFmtId="0" fontId="11" fillId="0" borderId="1" applyAlignment="1" pivotButton="0" quotePrefix="0" xfId="0">
      <alignment vertical="center" wrapText="1"/>
    </xf>
    <xf numFmtId="168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center" wrapText="1"/>
    </xf>
    <xf numFmtId="169" fontId="4" fillId="0" borderId="1" applyAlignment="1" pivotButton="0" quotePrefix="0" xfId="0">
      <alignment vertical="center" wrapText="1"/>
    </xf>
    <xf numFmtId="170" fontId="4" fillId="0" borderId="1" applyAlignment="1" pivotButton="0" quotePrefix="0" xfId="0">
      <alignment vertical="center" wrapText="1"/>
    </xf>
  </cellXfs>
  <cellStyles count="1">
    <cellStyle name="Normal" xfId="0" builtinId="0" hidden="0"/>
  </cellStyles>
  <dxfs count="3">
    <dxf>
      <fill>
        <patternFill patternType="solid">
          <fgColor rgb="00FCE4D6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Food cost по периодам</a:t>
            </a:r>
          </a:p>
        </rich>
      </tx>
    </title>
    <plotArea>
      <lineChart>
        <grouping val="standard"/>
        <ser>
          <idx val="0"/>
          <order val="0"/>
          <tx>
            <strRef>
              <f>'Периоды'!H5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'Периоды'!$B$6:$B$7</f>
            </numRef>
          </cat>
          <val>
            <numRef>
              <f>'Периоды'!$H$6:$H$7</f>
            </numRef>
          </val>
        </ser>
        <ser>
          <idx val="1"/>
          <order val="1"/>
          <tx>
            <strRef>
              <f>'Периоды'!I5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'Периоды'!$B$6:$B$7</f>
            </numRef>
          </cat>
          <val>
            <numRef>
              <f>'Периоды'!$I$6:$I$7</f>
            </numRef>
          </val>
        </ser>
        <ser>
          <idx val="2"/>
          <order val="2"/>
          <tx>
            <strRef>
              <f>'Периоды'!J5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'Периоды'!$B$6:$B$7</f>
            </numRef>
          </cat>
          <val>
            <numRef>
              <f>'Периоды'!$J$6:$J$7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Период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Доля выручки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Perplexity</author>
  </authors>
  <commentList>
    <comment ref="L5" authorId="0" shapeId="0">
      <text>
        <t>Разница между фактическим и теоретическим food cost в процентных пунктах, а не относительный процент роста.</t>
      </text>
    </comment>
  </commentList>
</comments>
</file>

<file path=xl/comments/comment2.xml><?xml version="1.0" encoding="utf-8"?>
<comments xmlns="http://schemas.openxmlformats.org/spreadsheetml/2006/main">
  <authors>
    <author>Perplexity</author>
  </authors>
  <commentList>
    <comment ref="G5" authorId="0" shapeId="0">
      <text>
        <t>Выход = полезная масса / закупочная масса. Например, 0,80 означает 80%.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32</row>
      <rowOff>0</rowOff>
    </from>
    <ext cx="54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1048;&#1085;&#1075;&#1088;&#1077;&#1076;&#1080;&#1077;&#1085;&#1090;&#1099;'!B2" TargetMode="External" Id="rId1"/><Relationship Type="http://schemas.openxmlformats.org/officeDocument/2006/relationships/hyperlink" Target="#'&#1058;&#1077;&#1093;&#1082;&#1072;&#1088;&#1090;&#1099;'!B2" TargetMode="External" Id="rId2"/><Relationship Type="http://schemas.openxmlformats.org/officeDocument/2006/relationships/hyperlink" Target="#'&#1047;&#1072;&#1082;&#1091;&#1087;&#1082;&#1080;'!B2" TargetMode="External" Id="rId3"/><Relationship Type="http://schemas.openxmlformats.org/officeDocument/2006/relationships/hyperlink" Target="#'&#1048;&#1085;&#1074;&#1077;&#1085;&#1090;&#1072;&#1088;&#1080;&#1079;&#1072;&#1094;&#1080;&#1103;'!B2" TargetMode="External" Id="rId4"/><Relationship Type="http://schemas.openxmlformats.org/officeDocument/2006/relationships/hyperlink" Target="#'&#1055;&#1088;&#1086;&#1076;&#1072;&#1078;&#1080;'!B2" TargetMode="External" Id="rId5"/><Relationship Type="http://schemas.openxmlformats.org/officeDocument/2006/relationships/hyperlink" Target="#'&#1055;&#1077;&#1088;&#1080;&#1086;&#1076;&#1099;'!B2" TargetMode="External" Id="rId6"/></Relationships>
</file>

<file path=xl/worksheets/_rels/sheet2.xml.rels><Relationships xmlns="http://schemas.openxmlformats.org/package/2006/relationships"><Relationship Type="http://schemas.openxmlformats.org/officeDocument/2006/relationships/hyperlink" Target="#'&#1044;&#1072;&#1096;&#1073;&#1086;&#1088;&#1076;'!B2" TargetMode="External" Id="rId1"/><Relationship Type="http://schemas.openxmlformats.org/officeDocument/2006/relationships/drawing" Target="/xl/drawings/drawing1.xml" Id="rId2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hyperlink" Target="#'&#1044;&#1072;&#1096;&#1073;&#1086;&#1088;&#1076;'!B2" TargetMode="Externa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hyperlink" Target="#'&#1044;&#1072;&#1096;&#1073;&#1086;&#1088;&#1076;'!B2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#'&#1044;&#1072;&#1096;&#1073;&#1086;&#1088;&#1076;'!B2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#'&#1044;&#1072;&#1096;&#1073;&#1086;&#1088;&#1076;'!B2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hyperlink" Target="#'&#1044;&#1072;&#1096;&#1073;&#1086;&#1088;&#1076;'!B2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N2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8" customWidth="1" min="2" max="2"/>
    <col width="18" customWidth="1" min="3" max="3"/>
    <col width="5" customWidth="1" min="4" max="4"/>
    <col width="18" customWidth="1" min="5" max="5"/>
    <col width="18" customWidth="1" min="6" max="6"/>
    <col width="5" customWidth="1" min="7" max="7"/>
    <col width="18" customWidth="1" min="8" max="8"/>
    <col width="18" customWidth="1" min="9" max="9"/>
    <col width="5" customWidth="1" min="10" max="10"/>
    <col width="18" customWidth="1" min="11" max="11"/>
    <col width="18" customWidth="1" min="12" max="12"/>
    <col width="14" customWidth="1" min="13" max="13"/>
    <col width="14" customWidth="1" min="14" max="14"/>
  </cols>
  <sheetData>
    <row r="1" ht="8" customHeight="1"/>
    <row r="2">
      <c r="B2" s="1" t="inlineStr">
        <is>
          <t>Food cost ресторана — панель управления</t>
        </is>
      </c>
    </row>
    <row r="3" ht="30" customHeight="1">
      <c r="B3" s="2" t="inlineStr">
        <is>
          <t>Демонстрационные данные. Синие значения можно менять; чёрные — формулы. Все суммы ведите в одной налоговой базе.</t>
        </is>
      </c>
    </row>
    <row r="5">
      <c r="B5" s="3" t="inlineStr">
        <is>
          <t>Период</t>
        </is>
      </c>
      <c r="C5" s="4" t="inlineStr">
        <is>
          <t>2026-09</t>
        </is>
      </c>
    </row>
    <row r="7">
      <c r="B7" s="5" t="inlineStr">
        <is>
          <t>Выручка кухни</t>
        </is>
      </c>
      <c r="F7" s="5" t="inlineStr">
        <is>
          <t>Фактический food cost</t>
        </is>
      </c>
      <c r="J7" s="5" t="inlineStr">
        <is>
          <t>Теоретический food cost</t>
        </is>
      </c>
    </row>
    <row r="8">
      <c r="B8" s="6">
        <f>IFERROR(VLOOKUP($C$5,'Периоды'!$B$6:$N$29,6,FALSE),0)</f>
        <v/>
      </c>
      <c r="C8" s="7" t="n"/>
      <c r="D8" s="7" t="n"/>
      <c r="F8" s="8">
        <f>IFERROR(VLOOKUP($C$5,'Периоды'!$B$6:$N$29,7,FALSE),0)</f>
        <v/>
      </c>
      <c r="G8" s="7" t="n"/>
      <c r="H8" s="7" t="n"/>
      <c r="J8" s="8">
        <f>IFERROR(VLOOKUP($C$5,'Периоды'!$B$6:$N$29,9,FALSE),0)</f>
        <v/>
      </c>
      <c r="K8" s="7" t="n"/>
      <c r="L8" s="7" t="n"/>
    </row>
    <row r="9">
      <c r="B9" s="7" t="n"/>
      <c r="C9" s="7" t="n"/>
      <c r="D9" s="7" t="n"/>
      <c r="F9" s="7" t="n"/>
      <c r="G9" s="7" t="n"/>
      <c r="H9" s="7" t="n"/>
      <c r="J9" s="7" t="n"/>
      <c r="K9" s="7" t="n"/>
      <c r="L9" s="7" t="n"/>
    </row>
    <row r="11">
      <c r="B11" s="5" t="inlineStr">
        <is>
          <t>Отклонение</t>
        </is>
      </c>
      <c r="F11" s="5" t="inlineStr">
        <is>
          <t>Отклонение, п.п.</t>
        </is>
      </c>
      <c r="J11" s="5" t="inlineStr">
        <is>
          <t>Валовая маржа</t>
        </is>
      </c>
    </row>
    <row r="12">
      <c r="B12" s="6">
        <f>IFERROR(VLOOKUP($C$5,'Периоды'!$B$6:$N$29,10,FALSE),0)</f>
        <v/>
      </c>
      <c r="C12" s="7" t="n"/>
      <c r="D12" s="7" t="n"/>
      <c r="F12" s="9">
        <f>IFERROR(VLOOKUP($C$5,'Периоды'!$B$6:$N$29,11,FALSE),0)</f>
        <v/>
      </c>
      <c r="G12" s="7" t="n"/>
      <c r="H12" s="7" t="n"/>
      <c r="J12" s="6">
        <f>IFERROR(VLOOKUP($C$5,'Периоды'!$B$6:$N$29,12,FALSE),0)</f>
        <v/>
      </c>
      <c r="K12" s="7" t="n"/>
      <c r="L12" s="7" t="n"/>
    </row>
    <row r="13">
      <c r="B13" s="7" t="n"/>
      <c r="C13" s="7" t="n"/>
      <c r="D13" s="7" t="n"/>
      <c r="F13" s="7" t="n"/>
      <c r="G13" s="7" t="n"/>
      <c r="H13" s="7" t="n"/>
      <c r="J13" s="7" t="n"/>
      <c r="K13" s="7" t="n"/>
      <c r="L13" s="7" t="n"/>
    </row>
    <row r="16">
      <c r="B16" s="10" t="inlineStr">
        <is>
          <t>Как пользоваться</t>
        </is>
      </c>
    </row>
    <row r="18">
      <c r="B18" s="11" t="inlineStr">
        <is>
          <t>1. Ингредиенты</t>
        </is>
      </c>
      <c r="C18" s="12" t="inlineStr">
        <is>
          <t>Введите цену упаковки, количество базовых единиц и выход после обработки.</t>
        </is>
      </c>
    </row>
    <row r="19">
      <c r="B19" s="11" t="inlineStr">
        <is>
          <t>2. Техкарты</t>
        </is>
      </c>
      <c r="C19" s="12" t="inlineStr">
        <is>
          <t>Разложите каждое блюдо на ингредиенты и укажите нетто на одну порцию.</t>
        </is>
      </c>
    </row>
    <row r="20">
      <c r="B20" s="11" t="inlineStr">
        <is>
          <t>3. Закупки</t>
        </is>
      </c>
      <c r="C20" s="12" t="inlineStr">
        <is>
          <t>Заносите все приходы, возвраты отражайте отрицательной суммой.</t>
        </is>
      </c>
    </row>
    <row r="21">
      <c r="B21" s="11" t="inlineStr">
        <is>
          <t>4. Инвентаризация</t>
        </is>
      </c>
      <c r="C21" s="12" t="inlineStr">
        <is>
          <t>Введите начальные и конечные остатки в одинаковых единицах.</t>
        </is>
      </c>
    </row>
    <row r="22">
      <c r="B22" s="11" t="inlineStr">
        <is>
          <t>5. Продажи</t>
        </is>
      </c>
      <c r="C22" s="12" t="inlineStr">
        <is>
          <t>Загрузите продажи блюд из POS; выручка считается без невозмещаемых налогов.</t>
        </is>
      </c>
    </row>
    <row r="23">
      <c r="B23" s="11" t="inlineStr">
        <is>
          <t>6. Периоды</t>
        </is>
      </c>
      <c r="C23" s="12" t="inlineStr">
        <is>
          <t>Сверьте фактический и теоретический food cost и разберите отклонение.</t>
        </is>
      </c>
    </row>
    <row r="26">
      <c r="B26" s="13" t="inlineStr">
        <is>
          <t>Важно: шаблон считает только сырьевую себестоимость. Зарплата, аренда, эквайринг, комиссия агрегатора, упаковка и доставка включаются отдельно, если это принято вашей управленческой методикой.</t>
        </is>
      </c>
    </row>
    <row r="27"/>
    <row r="28"/>
  </sheetData>
  <mergeCells count="21">
    <mergeCell ref="B11:D11"/>
    <mergeCell ref="C22:H22"/>
    <mergeCell ref="J8:L9"/>
    <mergeCell ref="C21:H21"/>
    <mergeCell ref="J11:L11"/>
    <mergeCell ref="J7:L7"/>
    <mergeCell ref="C23:H23"/>
    <mergeCell ref="B26:N28"/>
    <mergeCell ref="B12:D13"/>
    <mergeCell ref="F12:H13"/>
    <mergeCell ref="B3:N3"/>
    <mergeCell ref="B8:D9"/>
    <mergeCell ref="C19:H19"/>
    <mergeCell ref="F8:H9"/>
    <mergeCell ref="C18:H18"/>
    <mergeCell ref="B7:D7"/>
    <mergeCell ref="B2:N2"/>
    <mergeCell ref="F11:H11"/>
    <mergeCell ref="F7:H7"/>
    <mergeCell ref="J12:L13"/>
    <mergeCell ref="C20:H20"/>
  </mergeCells>
  <dataValidations count="1">
    <dataValidation sqref="C5" showDropDown="0" showInputMessage="0" showErrorMessage="0" allowBlank="0" type="list">
      <formula1>='Периоды'!$B$6:$B$29</formula1>
    </dataValidation>
  </dataValidations>
  <hyperlinks>
    <hyperlink xmlns:r="http://schemas.openxmlformats.org/officeDocument/2006/relationships" ref="B18" r:id="rId1"/>
    <hyperlink xmlns:r="http://schemas.openxmlformats.org/officeDocument/2006/relationships" ref="B19" r:id="rId2"/>
    <hyperlink xmlns:r="http://schemas.openxmlformats.org/officeDocument/2006/relationships" ref="B20" r:id="rId3"/>
    <hyperlink xmlns:r="http://schemas.openxmlformats.org/officeDocument/2006/relationships" ref="B21" r:id="rId4"/>
    <hyperlink xmlns:r="http://schemas.openxmlformats.org/officeDocument/2006/relationships" ref="B22" r:id="rId5"/>
    <hyperlink xmlns:r="http://schemas.openxmlformats.org/officeDocument/2006/relationships" ref="B23" r:id="rId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O2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15" customWidth="1" min="3" max="3"/>
    <col width="15" customWidth="1" min="4" max="4"/>
    <col width="15" customWidth="1" min="5" max="5"/>
    <col width="18" customWidth="1" min="6" max="6"/>
    <col width="18" customWidth="1" min="7" max="7"/>
    <col width="13" customWidth="1" min="8" max="8"/>
    <col width="16" customWidth="1" min="9" max="9"/>
    <col width="13" customWidth="1" min="10" max="10"/>
    <col width="17" customWidth="1" min="11" max="11"/>
    <col width="18" customWidth="1" min="12" max="12"/>
    <col width="17" customWidth="1" min="13" max="13"/>
    <col width="18" customWidth="1" min="14" max="14"/>
    <col width="18" customWidth="1" min="15" max="15"/>
  </cols>
  <sheetData>
    <row r="1" ht="8" customHeight="1"/>
    <row r="2">
      <c r="B2" s="1" t="inlineStr">
        <is>
          <t>Расчёт по периодам</t>
        </is>
      </c>
    </row>
    <row r="3" ht="30" customHeight="1">
      <c r="B3" s="2" t="inlineStr">
        <is>
          <t>Главная сверка: фактический расход по инвентаризации против теоретического расхода по продажам и техкартам.</t>
        </is>
      </c>
    </row>
    <row r="4">
      <c r="B4" s="14" t="inlineStr">
        <is>
          <t>← Дашборд</t>
        </is>
      </c>
    </row>
    <row r="5" ht="32" customHeight="1">
      <c r="B5" s="15" t="inlineStr">
        <is>
          <t>Период</t>
        </is>
      </c>
      <c r="C5" s="15" t="inlineStr">
        <is>
          <t>Нач. запас</t>
        </is>
      </c>
      <c r="D5" s="15" t="inlineStr">
        <is>
          <t>Закупки</t>
        </is>
      </c>
      <c r="E5" s="15" t="inlineStr">
        <is>
          <t>Кон. запас</t>
        </is>
      </c>
      <c r="F5" s="15" t="inlineStr">
        <is>
          <t>Фактический COGS</t>
        </is>
      </c>
      <c r="G5" s="15" t="inlineStr">
        <is>
          <t>Выручка кухни</t>
        </is>
      </c>
      <c r="H5" s="15" t="inlineStr">
        <is>
          <t>Факт. FC</t>
        </is>
      </c>
      <c r="I5" s="15" t="inlineStr">
        <is>
          <t>Теор. COGS</t>
        </is>
      </c>
      <c r="J5" s="15" t="inlineStr">
        <is>
          <t>Теор. FC</t>
        </is>
      </c>
      <c r="K5" s="15" t="inlineStr">
        <is>
          <t>Отклонение, ₽</t>
        </is>
      </c>
      <c r="L5" s="15" t="inlineStr">
        <is>
          <t>Отклонение, п.п.</t>
        </is>
      </c>
      <c r="M5" s="15" t="inlineStr">
        <is>
          <t>Валовая маржа</t>
        </is>
      </c>
      <c r="N5" s="15" t="inlineStr">
        <is>
          <t>Валовая маржа, %</t>
        </is>
      </c>
      <c r="O5" s="15" t="inlineStr">
        <is>
          <t>Статус</t>
        </is>
      </c>
    </row>
    <row r="6">
      <c r="B6" s="16" t="inlineStr">
        <is>
          <t>2026-08</t>
        </is>
      </c>
      <c r="C6" s="17">
        <f>SUMIF('Инвентаризация'!$B$6:$B$55,B6,'Инвентаризация'!$F$6:$F$55)</f>
        <v/>
      </c>
      <c r="D6" s="17">
        <f>SUMIF('Инвентаризация'!$B$6:$B$55,B6,'Инвентаризация'!$G$6:$G$55)</f>
        <v/>
      </c>
      <c r="E6" s="17">
        <f>SUMIF('Инвентаризация'!$B$6:$B$55,B6,'Инвентаризация'!$J$6:$J$55)</f>
        <v/>
      </c>
      <c r="F6" s="17">
        <f>C6+D6-E6</f>
        <v/>
      </c>
      <c r="G6" s="17">
        <f>SUMIF('Продажи'!$B$6:$B$105,B6,'Продажи'!$F$6:$F$105)</f>
        <v/>
      </c>
      <c r="H6" s="18">
        <f>IFERROR(F6/G6,0)</f>
        <v/>
      </c>
      <c r="I6" s="17">
        <f>SUMIF('Продажи'!$B$6:$B$105,B6,'Продажи'!$H$6:$H$105)</f>
        <v/>
      </c>
      <c r="J6" s="18">
        <f>IFERROR(I6/G6,0)</f>
        <v/>
      </c>
      <c r="K6" s="17">
        <f>F6-I6</f>
        <v/>
      </c>
      <c r="L6" s="19">
        <f>H6-J6</f>
        <v/>
      </c>
      <c r="M6" s="17">
        <f>G6-F6</f>
        <v/>
      </c>
      <c r="N6" s="18">
        <f>IFERROR(M6/G6,0)</f>
        <v/>
      </c>
      <c r="O6" s="20">
        <f>IF(B6="","",IF(L6&gt;0.03,"Разобрать срочно",IF(L6&gt;0.015,"Проверить","В норме")))</f>
        <v/>
      </c>
    </row>
    <row r="7">
      <c r="B7" s="16" t="inlineStr">
        <is>
          <t>2026-09</t>
        </is>
      </c>
      <c r="C7" s="17">
        <f>SUMIF('Инвентаризация'!$B$6:$B$55,B7,'Инвентаризация'!$F$6:$F$55)</f>
        <v/>
      </c>
      <c r="D7" s="17">
        <f>SUMIF('Инвентаризация'!$B$6:$B$55,B7,'Инвентаризация'!$G$6:$G$55)</f>
        <v/>
      </c>
      <c r="E7" s="17">
        <f>SUMIF('Инвентаризация'!$B$6:$B$55,B7,'Инвентаризация'!$J$6:$J$55)</f>
        <v/>
      </c>
      <c r="F7" s="17">
        <f>C7+D7-E7</f>
        <v/>
      </c>
      <c r="G7" s="17">
        <f>SUMIF('Продажи'!$B$6:$B$105,B7,'Продажи'!$F$6:$F$105)</f>
        <v/>
      </c>
      <c r="H7" s="18">
        <f>IFERROR(F7/G7,0)</f>
        <v/>
      </c>
      <c r="I7" s="17">
        <f>SUMIF('Продажи'!$B$6:$B$105,B7,'Продажи'!$H$6:$H$105)</f>
        <v/>
      </c>
      <c r="J7" s="18">
        <f>IFERROR(I7/G7,0)</f>
        <v/>
      </c>
      <c r="K7" s="17">
        <f>F7-I7</f>
        <v/>
      </c>
      <c r="L7" s="19">
        <f>H7-J7</f>
        <v/>
      </c>
      <c r="M7" s="17">
        <f>G7-F7</f>
        <v/>
      </c>
      <c r="N7" s="18">
        <f>IFERROR(M7/G7,0)</f>
        <v/>
      </c>
      <c r="O7" s="20">
        <f>IF(B7="","",IF(L7&gt;0.03,"Разобрать срочно",IF(L7&gt;0.015,"Проверить","В норме")))</f>
        <v/>
      </c>
    </row>
    <row r="8">
      <c r="B8" s="16" t="n"/>
      <c r="C8" s="17">
        <f>SUMIF('Инвентаризация'!$B$6:$B$55,B8,'Инвентаризация'!$F$6:$F$55)</f>
        <v/>
      </c>
      <c r="D8" s="17">
        <f>SUMIF('Инвентаризация'!$B$6:$B$55,B8,'Инвентаризация'!$G$6:$G$55)</f>
        <v/>
      </c>
      <c r="E8" s="17">
        <f>SUMIF('Инвентаризация'!$B$6:$B$55,B8,'Инвентаризация'!$J$6:$J$55)</f>
        <v/>
      </c>
      <c r="F8" s="17">
        <f>C8+D8-E8</f>
        <v/>
      </c>
      <c r="G8" s="17">
        <f>SUMIF('Продажи'!$B$6:$B$105,B8,'Продажи'!$F$6:$F$105)</f>
        <v/>
      </c>
      <c r="H8" s="18">
        <f>IFERROR(F8/G8,0)</f>
        <v/>
      </c>
      <c r="I8" s="17">
        <f>SUMIF('Продажи'!$B$6:$B$105,B8,'Продажи'!$H$6:$H$105)</f>
        <v/>
      </c>
      <c r="J8" s="18">
        <f>IFERROR(I8/G8,0)</f>
        <v/>
      </c>
      <c r="K8" s="17">
        <f>F8-I8</f>
        <v/>
      </c>
      <c r="L8" s="19">
        <f>H8-J8</f>
        <v/>
      </c>
      <c r="M8" s="17">
        <f>G8-F8</f>
        <v/>
      </c>
      <c r="N8" s="18">
        <f>IFERROR(M8/G8,0)</f>
        <v/>
      </c>
      <c r="O8" s="20">
        <f>IF(B8="","",IF(L8&gt;0.03,"Разобрать срочно",IF(L8&gt;0.015,"Проверить","В норме")))</f>
        <v/>
      </c>
    </row>
    <row r="9">
      <c r="B9" s="16" t="n"/>
      <c r="C9" s="17">
        <f>SUMIF('Инвентаризация'!$B$6:$B$55,B9,'Инвентаризация'!$F$6:$F$55)</f>
        <v/>
      </c>
      <c r="D9" s="17">
        <f>SUMIF('Инвентаризация'!$B$6:$B$55,B9,'Инвентаризация'!$G$6:$G$55)</f>
        <v/>
      </c>
      <c r="E9" s="17">
        <f>SUMIF('Инвентаризация'!$B$6:$B$55,B9,'Инвентаризация'!$J$6:$J$55)</f>
        <v/>
      </c>
      <c r="F9" s="17">
        <f>C9+D9-E9</f>
        <v/>
      </c>
      <c r="G9" s="17">
        <f>SUMIF('Продажи'!$B$6:$B$105,B9,'Продажи'!$F$6:$F$105)</f>
        <v/>
      </c>
      <c r="H9" s="18">
        <f>IFERROR(F9/G9,0)</f>
        <v/>
      </c>
      <c r="I9" s="17">
        <f>SUMIF('Продажи'!$B$6:$B$105,B9,'Продажи'!$H$6:$H$105)</f>
        <v/>
      </c>
      <c r="J9" s="18">
        <f>IFERROR(I9/G9,0)</f>
        <v/>
      </c>
      <c r="K9" s="17">
        <f>F9-I9</f>
        <v/>
      </c>
      <c r="L9" s="19">
        <f>H9-J9</f>
        <v/>
      </c>
      <c r="M9" s="17">
        <f>G9-F9</f>
        <v/>
      </c>
      <c r="N9" s="18">
        <f>IFERROR(M9/G9,0)</f>
        <v/>
      </c>
      <c r="O9" s="20">
        <f>IF(B9="","",IF(L9&gt;0.03,"Разобрать срочно",IF(L9&gt;0.015,"Проверить","В норме")))</f>
        <v/>
      </c>
    </row>
    <row r="10">
      <c r="B10" s="16" t="n"/>
      <c r="C10" s="17">
        <f>SUMIF('Инвентаризация'!$B$6:$B$55,B10,'Инвентаризация'!$F$6:$F$55)</f>
        <v/>
      </c>
      <c r="D10" s="17">
        <f>SUMIF('Инвентаризация'!$B$6:$B$55,B10,'Инвентаризация'!$G$6:$G$55)</f>
        <v/>
      </c>
      <c r="E10" s="17">
        <f>SUMIF('Инвентаризация'!$B$6:$B$55,B10,'Инвентаризация'!$J$6:$J$55)</f>
        <v/>
      </c>
      <c r="F10" s="17">
        <f>C10+D10-E10</f>
        <v/>
      </c>
      <c r="G10" s="17">
        <f>SUMIF('Продажи'!$B$6:$B$105,B10,'Продажи'!$F$6:$F$105)</f>
        <v/>
      </c>
      <c r="H10" s="18">
        <f>IFERROR(F10/G10,0)</f>
        <v/>
      </c>
      <c r="I10" s="17">
        <f>SUMIF('Продажи'!$B$6:$B$105,B10,'Продажи'!$H$6:$H$105)</f>
        <v/>
      </c>
      <c r="J10" s="18">
        <f>IFERROR(I10/G10,0)</f>
        <v/>
      </c>
      <c r="K10" s="17">
        <f>F10-I10</f>
        <v/>
      </c>
      <c r="L10" s="19">
        <f>H10-J10</f>
        <v/>
      </c>
      <c r="M10" s="17">
        <f>G10-F10</f>
        <v/>
      </c>
      <c r="N10" s="18">
        <f>IFERROR(M10/G10,0)</f>
        <v/>
      </c>
      <c r="O10" s="20">
        <f>IF(B10="","",IF(L10&gt;0.03,"Разобрать срочно",IF(L10&gt;0.015,"Проверить","В норме")))</f>
        <v/>
      </c>
    </row>
    <row r="11">
      <c r="B11" s="16" t="n"/>
      <c r="C11" s="17">
        <f>SUMIF('Инвентаризация'!$B$6:$B$55,B11,'Инвентаризация'!$F$6:$F$55)</f>
        <v/>
      </c>
      <c r="D11" s="17">
        <f>SUMIF('Инвентаризация'!$B$6:$B$55,B11,'Инвентаризация'!$G$6:$G$55)</f>
        <v/>
      </c>
      <c r="E11" s="17">
        <f>SUMIF('Инвентаризация'!$B$6:$B$55,B11,'Инвентаризация'!$J$6:$J$55)</f>
        <v/>
      </c>
      <c r="F11" s="17">
        <f>C11+D11-E11</f>
        <v/>
      </c>
      <c r="G11" s="17">
        <f>SUMIF('Продажи'!$B$6:$B$105,B11,'Продажи'!$F$6:$F$105)</f>
        <v/>
      </c>
      <c r="H11" s="18">
        <f>IFERROR(F11/G11,0)</f>
        <v/>
      </c>
      <c r="I11" s="17">
        <f>SUMIF('Продажи'!$B$6:$B$105,B11,'Продажи'!$H$6:$H$105)</f>
        <v/>
      </c>
      <c r="J11" s="18">
        <f>IFERROR(I11/G11,0)</f>
        <v/>
      </c>
      <c r="K11" s="17">
        <f>F11-I11</f>
        <v/>
      </c>
      <c r="L11" s="19">
        <f>H11-J11</f>
        <v/>
      </c>
      <c r="M11" s="17">
        <f>G11-F11</f>
        <v/>
      </c>
      <c r="N11" s="18">
        <f>IFERROR(M11/G11,0)</f>
        <v/>
      </c>
      <c r="O11" s="20">
        <f>IF(B11="","",IF(L11&gt;0.03,"Разобрать срочно",IF(L11&gt;0.015,"Проверить","В норме")))</f>
        <v/>
      </c>
    </row>
    <row r="12">
      <c r="B12" s="16" t="n"/>
      <c r="C12" s="17">
        <f>SUMIF('Инвентаризация'!$B$6:$B$55,B12,'Инвентаризация'!$F$6:$F$55)</f>
        <v/>
      </c>
      <c r="D12" s="17">
        <f>SUMIF('Инвентаризация'!$B$6:$B$55,B12,'Инвентаризация'!$G$6:$G$55)</f>
        <v/>
      </c>
      <c r="E12" s="17">
        <f>SUMIF('Инвентаризация'!$B$6:$B$55,B12,'Инвентаризация'!$J$6:$J$55)</f>
        <v/>
      </c>
      <c r="F12" s="17">
        <f>C12+D12-E12</f>
        <v/>
      </c>
      <c r="G12" s="17">
        <f>SUMIF('Продажи'!$B$6:$B$105,B12,'Продажи'!$F$6:$F$105)</f>
        <v/>
      </c>
      <c r="H12" s="18">
        <f>IFERROR(F12/G12,0)</f>
        <v/>
      </c>
      <c r="I12" s="17">
        <f>SUMIF('Продажи'!$B$6:$B$105,B12,'Продажи'!$H$6:$H$105)</f>
        <v/>
      </c>
      <c r="J12" s="18">
        <f>IFERROR(I12/G12,0)</f>
        <v/>
      </c>
      <c r="K12" s="17">
        <f>F12-I12</f>
        <v/>
      </c>
      <c r="L12" s="19">
        <f>H12-J12</f>
        <v/>
      </c>
      <c r="M12" s="17">
        <f>G12-F12</f>
        <v/>
      </c>
      <c r="N12" s="18">
        <f>IFERROR(M12/G12,0)</f>
        <v/>
      </c>
      <c r="O12" s="20">
        <f>IF(B12="","",IF(L12&gt;0.03,"Разобрать срочно",IF(L12&gt;0.015,"Проверить","В норме")))</f>
        <v/>
      </c>
    </row>
    <row r="13">
      <c r="B13" s="16" t="n"/>
      <c r="C13" s="17">
        <f>SUMIF('Инвентаризация'!$B$6:$B$55,B13,'Инвентаризация'!$F$6:$F$55)</f>
        <v/>
      </c>
      <c r="D13" s="17">
        <f>SUMIF('Инвентаризация'!$B$6:$B$55,B13,'Инвентаризация'!$G$6:$G$55)</f>
        <v/>
      </c>
      <c r="E13" s="17">
        <f>SUMIF('Инвентаризация'!$B$6:$B$55,B13,'Инвентаризация'!$J$6:$J$55)</f>
        <v/>
      </c>
      <c r="F13" s="17">
        <f>C13+D13-E13</f>
        <v/>
      </c>
      <c r="G13" s="17">
        <f>SUMIF('Продажи'!$B$6:$B$105,B13,'Продажи'!$F$6:$F$105)</f>
        <v/>
      </c>
      <c r="H13" s="18">
        <f>IFERROR(F13/G13,0)</f>
        <v/>
      </c>
      <c r="I13" s="17">
        <f>SUMIF('Продажи'!$B$6:$B$105,B13,'Продажи'!$H$6:$H$105)</f>
        <v/>
      </c>
      <c r="J13" s="18">
        <f>IFERROR(I13/G13,0)</f>
        <v/>
      </c>
      <c r="K13" s="17">
        <f>F13-I13</f>
        <v/>
      </c>
      <c r="L13" s="19">
        <f>H13-J13</f>
        <v/>
      </c>
      <c r="M13" s="17">
        <f>G13-F13</f>
        <v/>
      </c>
      <c r="N13" s="18">
        <f>IFERROR(M13/G13,0)</f>
        <v/>
      </c>
      <c r="O13" s="20">
        <f>IF(B13="","",IF(L13&gt;0.03,"Разобрать срочно",IF(L13&gt;0.015,"Проверить","В норме")))</f>
        <v/>
      </c>
    </row>
    <row r="14">
      <c r="B14" s="16" t="n"/>
      <c r="C14" s="17">
        <f>SUMIF('Инвентаризация'!$B$6:$B$55,B14,'Инвентаризация'!$F$6:$F$55)</f>
        <v/>
      </c>
      <c r="D14" s="17">
        <f>SUMIF('Инвентаризация'!$B$6:$B$55,B14,'Инвентаризация'!$G$6:$G$55)</f>
        <v/>
      </c>
      <c r="E14" s="17">
        <f>SUMIF('Инвентаризация'!$B$6:$B$55,B14,'Инвентаризация'!$J$6:$J$55)</f>
        <v/>
      </c>
      <c r="F14" s="17">
        <f>C14+D14-E14</f>
        <v/>
      </c>
      <c r="G14" s="17">
        <f>SUMIF('Продажи'!$B$6:$B$105,B14,'Продажи'!$F$6:$F$105)</f>
        <v/>
      </c>
      <c r="H14" s="18">
        <f>IFERROR(F14/G14,0)</f>
        <v/>
      </c>
      <c r="I14" s="17">
        <f>SUMIF('Продажи'!$B$6:$B$105,B14,'Продажи'!$H$6:$H$105)</f>
        <v/>
      </c>
      <c r="J14" s="18">
        <f>IFERROR(I14/G14,0)</f>
        <v/>
      </c>
      <c r="K14" s="17">
        <f>F14-I14</f>
        <v/>
      </c>
      <c r="L14" s="19">
        <f>H14-J14</f>
        <v/>
      </c>
      <c r="M14" s="17">
        <f>G14-F14</f>
        <v/>
      </c>
      <c r="N14" s="18">
        <f>IFERROR(M14/G14,0)</f>
        <v/>
      </c>
      <c r="O14" s="20">
        <f>IF(B14="","",IF(L14&gt;0.03,"Разобрать срочно",IF(L14&gt;0.015,"Проверить","В норме")))</f>
        <v/>
      </c>
    </row>
    <row r="15">
      <c r="B15" s="16" t="n"/>
      <c r="C15" s="17">
        <f>SUMIF('Инвентаризация'!$B$6:$B$55,B15,'Инвентаризация'!$F$6:$F$55)</f>
        <v/>
      </c>
      <c r="D15" s="17">
        <f>SUMIF('Инвентаризация'!$B$6:$B$55,B15,'Инвентаризация'!$G$6:$G$55)</f>
        <v/>
      </c>
      <c r="E15" s="17">
        <f>SUMIF('Инвентаризация'!$B$6:$B$55,B15,'Инвентаризация'!$J$6:$J$55)</f>
        <v/>
      </c>
      <c r="F15" s="17">
        <f>C15+D15-E15</f>
        <v/>
      </c>
      <c r="G15" s="17">
        <f>SUMIF('Продажи'!$B$6:$B$105,B15,'Продажи'!$F$6:$F$105)</f>
        <v/>
      </c>
      <c r="H15" s="18">
        <f>IFERROR(F15/G15,0)</f>
        <v/>
      </c>
      <c r="I15" s="17">
        <f>SUMIF('Продажи'!$B$6:$B$105,B15,'Продажи'!$H$6:$H$105)</f>
        <v/>
      </c>
      <c r="J15" s="18">
        <f>IFERROR(I15/G15,0)</f>
        <v/>
      </c>
      <c r="K15" s="17">
        <f>F15-I15</f>
        <v/>
      </c>
      <c r="L15" s="19">
        <f>H15-J15</f>
        <v/>
      </c>
      <c r="M15" s="17">
        <f>G15-F15</f>
        <v/>
      </c>
      <c r="N15" s="18">
        <f>IFERROR(M15/G15,0)</f>
        <v/>
      </c>
      <c r="O15" s="20">
        <f>IF(B15="","",IF(L15&gt;0.03,"Разобрать срочно",IF(L15&gt;0.015,"Проверить","В норме")))</f>
        <v/>
      </c>
    </row>
    <row r="16">
      <c r="B16" s="16" t="n"/>
      <c r="C16" s="17">
        <f>SUMIF('Инвентаризация'!$B$6:$B$55,B16,'Инвентаризация'!$F$6:$F$55)</f>
        <v/>
      </c>
      <c r="D16" s="17">
        <f>SUMIF('Инвентаризация'!$B$6:$B$55,B16,'Инвентаризация'!$G$6:$G$55)</f>
        <v/>
      </c>
      <c r="E16" s="17">
        <f>SUMIF('Инвентаризация'!$B$6:$B$55,B16,'Инвентаризация'!$J$6:$J$55)</f>
        <v/>
      </c>
      <c r="F16" s="17">
        <f>C16+D16-E16</f>
        <v/>
      </c>
      <c r="G16" s="17">
        <f>SUMIF('Продажи'!$B$6:$B$105,B16,'Продажи'!$F$6:$F$105)</f>
        <v/>
      </c>
      <c r="H16" s="18">
        <f>IFERROR(F16/G16,0)</f>
        <v/>
      </c>
      <c r="I16" s="17">
        <f>SUMIF('Продажи'!$B$6:$B$105,B16,'Продажи'!$H$6:$H$105)</f>
        <v/>
      </c>
      <c r="J16" s="18">
        <f>IFERROR(I16/G16,0)</f>
        <v/>
      </c>
      <c r="K16" s="17">
        <f>F16-I16</f>
        <v/>
      </c>
      <c r="L16" s="19">
        <f>H16-J16</f>
        <v/>
      </c>
      <c r="M16" s="17">
        <f>G16-F16</f>
        <v/>
      </c>
      <c r="N16" s="18">
        <f>IFERROR(M16/G16,0)</f>
        <v/>
      </c>
      <c r="O16" s="20">
        <f>IF(B16="","",IF(L16&gt;0.03,"Разобрать срочно",IF(L16&gt;0.015,"Проверить","В норме")))</f>
        <v/>
      </c>
    </row>
    <row r="17">
      <c r="B17" s="16" t="n"/>
      <c r="C17" s="17">
        <f>SUMIF('Инвентаризация'!$B$6:$B$55,B17,'Инвентаризация'!$F$6:$F$55)</f>
        <v/>
      </c>
      <c r="D17" s="17">
        <f>SUMIF('Инвентаризация'!$B$6:$B$55,B17,'Инвентаризация'!$G$6:$G$55)</f>
        <v/>
      </c>
      <c r="E17" s="17">
        <f>SUMIF('Инвентаризация'!$B$6:$B$55,B17,'Инвентаризация'!$J$6:$J$55)</f>
        <v/>
      </c>
      <c r="F17" s="17">
        <f>C17+D17-E17</f>
        <v/>
      </c>
      <c r="G17" s="17">
        <f>SUMIF('Продажи'!$B$6:$B$105,B17,'Продажи'!$F$6:$F$105)</f>
        <v/>
      </c>
      <c r="H17" s="18">
        <f>IFERROR(F17/G17,0)</f>
        <v/>
      </c>
      <c r="I17" s="17">
        <f>SUMIF('Продажи'!$B$6:$B$105,B17,'Продажи'!$H$6:$H$105)</f>
        <v/>
      </c>
      <c r="J17" s="18">
        <f>IFERROR(I17/G17,0)</f>
        <v/>
      </c>
      <c r="K17" s="17">
        <f>F17-I17</f>
        <v/>
      </c>
      <c r="L17" s="19">
        <f>H17-J17</f>
        <v/>
      </c>
      <c r="M17" s="17">
        <f>G17-F17</f>
        <v/>
      </c>
      <c r="N17" s="18">
        <f>IFERROR(M17/G17,0)</f>
        <v/>
      </c>
      <c r="O17" s="20">
        <f>IF(B17="","",IF(L17&gt;0.03,"Разобрать срочно",IF(L17&gt;0.015,"Проверить","В норме")))</f>
        <v/>
      </c>
    </row>
    <row r="18">
      <c r="B18" s="16" t="n"/>
      <c r="C18" s="17">
        <f>SUMIF('Инвентаризация'!$B$6:$B$55,B18,'Инвентаризация'!$F$6:$F$55)</f>
        <v/>
      </c>
      <c r="D18" s="17">
        <f>SUMIF('Инвентаризация'!$B$6:$B$55,B18,'Инвентаризация'!$G$6:$G$55)</f>
        <v/>
      </c>
      <c r="E18" s="17">
        <f>SUMIF('Инвентаризация'!$B$6:$B$55,B18,'Инвентаризация'!$J$6:$J$55)</f>
        <v/>
      </c>
      <c r="F18" s="17">
        <f>C18+D18-E18</f>
        <v/>
      </c>
      <c r="G18" s="17">
        <f>SUMIF('Продажи'!$B$6:$B$105,B18,'Продажи'!$F$6:$F$105)</f>
        <v/>
      </c>
      <c r="H18" s="18">
        <f>IFERROR(F18/G18,0)</f>
        <v/>
      </c>
      <c r="I18" s="17">
        <f>SUMIF('Продажи'!$B$6:$B$105,B18,'Продажи'!$H$6:$H$105)</f>
        <v/>
      </c>
      <c r="J18" s="18">
        <f>IFERROR(I18/G18,0)</f>
        <v/>
      </c>
      <c r="K18" s="17">
        <f>F18-I18</f>
        <v/>
      </c>
      <c r="L18" s="19">
        <f>H18-J18</f>
        <v/>
      </c>
      <c r="M18" s="17">
        <f>G18-F18</f>
        <v/>
      </c>
      <c r="N18" s="18">
        <f>IFERROR(M18/G18,0)</f>
        <v/>
      </c>
      <c r="O18" s="20">
        <f>IF(B18="","",IF(L18&gt;0.03,"Разобрать срочно",IF(L18&gt;0.015,"Проверить","В норме")))</f>
        <v/>
      </c>
    </row>
    <row r="19">
      <c r="B19" s="16" t="n"/>
      <c r="C19" s="17">
        <f>SUMIF('Инвентаризация'!$B$6:$B$55,B19,'Инвентаризация'!$F$6:$F$55)</f>
        <v/>
      </c>
      <c r="D19" s="17">
        <f>SUMIF('Инвентаризация'!$B$6:$B$55,B19,'Инвентаризация'!$G$6:$G$55)</f>
        <v/>
      </c>
      <c r="E19" s="17">
        <f>SUMIF('Инвентаризация'!$B$6:$B$55,B19,'Инвентаризация'!$J$6:$J$55)</f>
        <v/>
      </c>
      <c r="F19" s="17">
        <f>C19+D19-E19</f>
        <v/>
      </c>
      <c r="G19" s="17">
        <f>SUMIF('Продажи'!$B$6:$B$105,B19,'Продажи'!$F$6:$F$105)</f>
        <v/>
      </c>
      <c r="H19" s="18">
        <f>IFERROR(F19/G19,0)</f>
        <v/>
      </c>
      <c r="I19" s="17">
        <f>SUMIF('Продажи'!$B$6:$B$105,B19,'Продажи'!$H$6:$H$105)</f>
        <v/>
      </c>
      <c r="J19" s="18">
        <f>IFERROR(I19/G19,0)</f>
        <v/>
      </c>
      <c r="K19" s="17">
        <f>F19-I19</f>
        <v/>
      </c>
      <c r="L19" s="19">
        <f>H19-J19</f>
        <v/>
      </c>
      <c r="M19" s="17">
        <f>G19-F19</f>
        <v/>
      </c>
      <c r="N19" s="18">
        <f>IFERROR(M19/G19,0)</f>
        <v/>
      </c>
      <c r="O19" s="20">
        <f>IF(B19="","",IF(L19&gt;0.03,"Разобрать срочно",IF(L19&gt;0.015,"Проверить","В норме")))</f>
        <v/>
      </c>
    </row>
    <row r="20">
      <c r="B20" s="16" t="n"/>
      <c r="C20" s="17">
        <f>SUMIF('Инвентаризация'!$B$6:$B$55,B20,'Инвентаризация'!$F$6:$F$55)</f>
        <v/>
      </c>
      <c r="D20" s="17">
        <f>SUMIF('Инвентаризация'!$B$6:$B$55,B20,'Инвентаризация'!$G$6:$G$55)</f>
        <v/>
      </c>
      <c r="E20" s="17">
        <f>SUMIF('Инвентаризация'!$B$6:$B$55,B20,'Инвентаризация'!$J$6:$J$55)</f>
        <v/>
      </c>
      <c r="F20" s="17">
        <f>C20+D20-E20</f>
        <v/>
      </c>
      <c r="G20" s="17">
        <f>SUMIF('Продажи'!$B$6:$B$105,B20,'Продажи'!$F$6:$F$105)</f>
        <v/>
      </c>
      <c r="H20" s="18">
        <f>IFERROR(F20/G20,0)</f>
        <v/>
      </c>
      <c r="I20" s="17">
        <f>SUMIF('Продажи'!$B$6:$B$105,B20,'Продажи'!$H$6:$H$105)</f>
        <v/>
      </c>
      <c r="J20" s="18">
        <f>IFERROR(I20/G20,0)</f>
        <v/>
      </c>
      <c r="K20" s="17">
        <f>F20-I20</f>
        <v/>
      </c>
      <c r="L20" s="19">
        <f>H20-J20</f>
        <v/>
      </c>
      <c r="M20" s="17">
        <f>G20-F20</f>
        <v/>
      </c>
      <c r="N20" s="18">
        <f>IFERROR(M20/G20,0)</f>
        <v/>
      </c>
      <c r="O20" s="20">
        <f>IF(B20="","",IF(L20&gt;0.03,"Разобрать срочно",IF(L20&gt;0.015,"Проверить","В норме")))</f>
        <v/>
      </c>
    </row>
    <row r="21">
      <c r="B21" s="16" t="n"/>
      <c r="C21" s="17">
        <f>SUMIF('Инвентаризация'!$B$6:$B$55,B21,'Инвентаризация'!$F$6:$F$55)</f>
        <v/>
      </c>
      <c r="D21" s="17">
        <f>SUMIF('Инвентаризация'!$B$6:$B$55,B21,'Инвентаризация'!$G$6:$G$55)</f>
        <v/>
      </c>
      <c r="E21" s="17">
        <f>SUMIF('Инвентаризация'!$B$6:$B$55,B21,'Инвентаризация'!$J$6:$J$55)</f>
        <v/>
      </c>
      <c r="F21" s="17">
        <f>C21+D21-E21</f>
        <v/>
      </c>
      <c r="G21" s="17">
        <f>SUMIF('Продажи'!$B$6:$B$105,B21,'Продажи'!$F$6:$F$105)</f>
        <v/>
      </c>
      <c r="H21" s="18">
        <f>IFERROR(F21/G21,0)</f>
        <v/>
      </c>
      <c r="I21" s="17">
        <f>SUMIF('Продажи'!$B$6:$B$105,B21,'Продажи'!$H$6:$H$105)</f>
        <v/>
      </c>
      <c r="J21" s="18">
        <f>IFERROR(I21/G21,0)</f>
        <v/>
      </c>
      <c r="K21" s="17">
        <f>F21-I21</f>
        <v/>
      </c>
      <c r="L21" s="19">
        <f>H21-J21</f>
        <v/>
      </c>
      <c r="M21" s="17">
        <f>G21-F21</f>
        <v/>
      </c>
      <c r="N21" s="18">
        <f>IFERROR(M21/G21,0)</f>
        <v/>
      </c>
      <c r="O21" s="20">
        <f>IF(B21="","",IF(L21&gt;0.03,"Разобрать срочно",IF(L21&gt;0.015,"Проверить","В норме")))</f>
        <v/>
      </c>
    </row>
    <row r="22">
      <c r="B22" s="16" t="n"/>
      <c r="C22" s="17">
        <f>SUMIF('Инвентаризация'!$B$6:$B$55,B22,'Инвентаризация'!$F$6:$F$55)</f>
        <v/>
      </c>
      <c r="D22" s="17">
        <f>SUMIF('Инвентаризация'!$B$6:$B$55,B22,'Инвентаризация'!$G$6:$G$55)</f>
        <v/>
      </c>
      <c r="E22" s="17">
        <f>SUMIF('Инвентаризация'!$B$6:$B$55,B22,'Инвентаризация'!$J$6:$J$55)</f>
        <v/>
      </c>
      <c r="F22" s="17">
        <f>C22+D22-E22</f>
        <v/>
      </c>
      <c r="G22" s="17">
        <f>SUMIF('Продажи'!$B$6:$B$105,B22,'Продажи'!$F$6:$F$105)</f>
        <v/>
      </c>
      <c r="H22" s="18">
        <f>IFERROR(F22/G22,0)</f>
        <v/>
      </c>
      <c r="I22" s="17">
        <f>SUMIF('Продажи'!$B$6:$B$105,B22,'Продажи'!$H$6:$H$105)</f>
        <v/>
      </c>
      <c r="J22" s="18">
        <f>IFERROR(I22/G22,0)</f>
        <v/>
      </c>
      <c r="K22" s="17">
        <f>F22-I22</f>
        <v/>
      </c>
      <c r="L22" s="19">
        <f>H22-J22</f>
        <v/>
      </c>
      <c r="M22" s="17">
        <f>G22-F22</f>
        <v/>
      </c>
      <c r="N22" s="18">
        <f>IFERROR(M22/G22,0)</f>
        <v/>
      </c>
      <c r="O22" s="20">
        <f>IF(B22="","",IF(L22&gt;0.03,"Разобрать срочно",IF(L22&gt;0.015,"Проверить","В норме")))</f>
        <v/>
      </c>
    </row>
    <row r="23">
      <c r="B23" s="16" t="n"/>
      <c r="C23" s="17">
        <f>SUMIF('Инвентаризация'!$B$6:$B$55,B23,'Инвентаризация'!$F$6:$F$55)</f>
        <v/>
      </c>
      <c r="D23" s="17">
        <f>SUMIF('Инвентаризация'!$B$6:$B$55,B23,'Инвентаризация'!$G$6:$G$55)</f>
        <v/>
      </c>
      <c r="E23" s="17">
        <f>SUMIF('Инвентаризация'!$B$6:$B$55,B23,'Инвентаризация'!$J$6:$J$55)</f>
        <v/>
      </c>
      <c r="F23" s="17">
        <f>C23+D23-E23</f>
        <v/>
      </c>
      <c r="G23" s="17">
        <f>SUMIF('Продажи'!$B$6:$B$105,B23,'Продажи'!$F$6:$F$105)</f>
        <v/>
      </c>
      <c r="H23" s="18">
        <f>IFERROR(F23/G23,0)</f>
        <v/>
      </c>
      <c r="I23" s="17">
        <f>SUMIF('Продажи'!$B$6:$B$105,B23,'Продажи'!$H$6:$H$105)</f>
        <v/>
      </c>
      <c r="J23" s="18">
        <f>IFERROR(I23/G23,0)</f>
        <v/>
      </c>
      <c r="K23" s="17">
        <f>F23-I23</f>
        <v/>
      </c>
      <c r="L23" s="19">
        <f>H23-J23</f>
        <v/>
      </c>
      <c r="M23" s="17">
        <f>G23-F23</f>
        <v/>
      </c>
      <c r="N23" s="18">
        <f>IFERROR(M23/G23,0)</f>
        <v/>
      </c>
      <c r="O23" s="20">
        <f>IF(B23="","",IF(L23&gt;0.03,"Разобрать срочно",IF(L23&gt;0.015,"Проверить","В норме")))</f>
        <v/>
      </c>
    </row>
    <row r="24">
      <c r="B24" s="16" t="n"/>
      <c r="C24" s="17">
        <f>SUMIF('Инвентаризация'!$B$6:$B$55,B24,'Инвентаризация'!$F$6:$F$55)</f>
        <v/>
      </c>
      <c r="D24" s="17">
        <f>SUMIF('Инвентаризация'!$B$6:$B$55,B24,'Инвентаризация'!$G$6:$G$55)</f>
        <v/>
      </c>
      <c r="E24" s="17">
        <f>SUMIF('Инвентаризация'!$B$6:$B$55,B24,'Инвентаризация'!$J$6:$J$55)</f>
        <v/>
      </c>
      <c r="F24" s="17">
        <f>C24+D24-E24</f>
        <v/>
      </c>
      <c r="G24" s="17">
        <f>SUMIF('Продажи'!$B$6:$B$105,B24,'Продажи'!$F$6:$F$105)</f>
        <v/>
      </c>
      <c r="H24" s="18">
        <f>IFERROR(F24/G24,0)</f>
        <v/>
      </c>
      <c r="I24" s="17">
        <f>SUMIF('Продажи'!$B$6:$B$105,B24,'Продажи'!$H$6:$H$105)</f>
        <v/>
      </c>
      <c r="J24" s="18">
        <f>IFERROR(I24/G24,0)</f>
        <v/>
      </c>
      <c r="K24" s="17">
        <f>F24-I24</f>
        <v/>
      </c>
      <c r="L24" s="19">
        <f>H24-J24</f>
        <v/>
      </c>
      <c r="M24" s="17">
        <f>G24-F24</f>
        <v/>
      </c>
      <c r="N24" s="18">
        <f>IFERROR(M24/G24,0)</f>
        <v/>
      </c>
      <c r="O24" s="20">
        <f>IF(B24="","",IF(L24&gt;0.03,"Разобрать срочно",IF(L24&gt;0.015,"Проверить","В норме")))</f>
        <v/>
      </c>
    </row>
    <row r="25">
      <c r="B25" s="16" t="n"/>
      <c r="C25" s="17">
        <f>SUMIF('Инвентаризация'!$B$6:$B$55,B25,'Инвентаризация'!$F$6:$F$55)</f>
        <v/>
      </c>
      <c r="D25" s="17">
        <f>SUMIF('Инвентаризация'!$B$6:$B$55,B25,'Инвентаризация'!$G$6:$G$55)</f>
        <v/>
      </c>
      <c r="E25" s="17">
        <f>SUMIF('Инвентаризация'!$B$6:$B$55,B25,'Инвентаризация'!$J$6:$J$55)</f>
        <v/>
      </c>
      <c r="F25" s="17">
        <f>C25+D25-E25</f>
        <v/>
      </c>
      <c r="G25" s="17">
        <f>SUMIF('Продажи'!$B$6:$B$105,B25,'Продажи'!$F$6:$F$105)</f>
        <v/>
      </c>
      <c r="H25" s="18">
        <f>IFERROR(F25/G25,0)</f>
        <v/>
      </c>
      <c r="I25" s="17">
        <f>SUMIF('Продажи'!$B$6:$B$105,B25,'Продажи'!$H$6:$H$105)</f>
        <v/>
      </c>
      <c r="J25" s="18">
        <f>IFERROR(I25/G25,0)</f>
        <v/>
      </c>
      <c r="K25" s="17">
        <f>F25-I25</f>
        <v/>
      </c>
      <c r="L25" s="19">
        <f>H25-J25</f>
        <v/>
      </c>
      <c r="M25" s="17">
        <f>G25-F25</f>
        <v/>
      </c>
      <c r="N25" s="18">
        <f>IFERROR(M25/G25,0)</f>
        <v/>
      </c>
      <c r="O25" s="20">
        <f>IF(B25="","",IF(L25&gt;0.03,"Разобрать срочно",IF(L25&gt;0.015,"Проверить","В норме")))</f>
        <v/>
      </c>
    </row>
    <row r="26">
      <c r="B26" s="16" t="n"/>
      <c r="C26" s="17">
        <f>SUMIF('Инвентаризация'!$B$6:$B$55,B26,'Инвентаризация'!$F$6:$F$55)</f>
        <v/>
      </c>
      <c r="D26" s="17">
        <f>SUMIF('Инвентаризация'!$B$6:$B$55,B26,'Инвентаризация'!$G$6:$G$55)</f>
        <v/>
      </c>
      <c r="E26" s="17">
        <f>SUMIF('Инвентаризация'!$B$6:$B$55,B26,'Инвентаризация'!$J$6:$J$55)</f>
        <v/>
      </c>
      <c r="F26" s="17">
        <f>C26+D26-E26</f>
        <v/>
      </c>
      <c r="G26" s="17">
        <f>SUMIF('Продажи'!$B$6:$B$105,B26,'Продажи'!$F$6:$F$105)</f>
        <v/>
      </c>
      <c r="H26" s="18">
        <f>IFERROR(F26/G26,0)</f>
        <v/>
      </c>
      <c r="I26" s="17">
        <f>SUMIF('Продажи'!$B$6:$B$105,B26,'Продажи'!$H$6:$H$105)</f>
        <v/>
      </c>
      <c r="J26" s="18">
        <f>IFERROR(I26/G26,0)</f>
        <v/>
      </c>
      <c r="K26" s="17">
        <f>F26-I26</f>
        <v/>
      </c>
      <c r="L26" s="19">
        <f>H26-J26</f>
        <v/>
      </c>
      <c r="M26" s="17">
        <f>G26-F26</f>
        <v/>
      </c>
      <c r="N26" s="18">
        <f>IFERROR(M26/G26,0)</f>
        <v/>
      </c>
      <c r="O26" s="20">
        <f>IF(B26="","",IF(L26&gt;0.03,"Разобрать срочно",IF(L26&gt;0.015,"Проверить","В норме")))</f>
        <v/>
      </c>
    </row>
    <row r="27">
      <c r="B27" s="16" t="n"/>
      <c r="C27" s="17">
        <f>SUMIF('Инвентаризация'!$B$6:$B$55,B27,'Инвентаризация'!$F$6:$F$55)</f>
        <v/>
      </c>
      <c r="D27" s="17">
        <f>SUMIF('Инвентаризация'!$B$6:$B$55,B27,'Инвентаризация'!$G$6:$G$55)</f>
        <v/>
      </c>
      <c r="E27" s="17">
        <f>SUMIF('Инвентаризация'!$B$6:$B$55,B27,'Инвентаризация'!$J$6:$J$55)</f>
        <v/>
      </c>
      <c r="F27" s="17">
        <f>C27+D27-E27</f>
        <v/>
      </c>
      <c r="G27" s="17">
        <f>SUMIF('Продажи'!$B$6:$B$105,B27,'Продажи'!$F$6:$F$105)</f>
        <v/>
      </c>
      <c r="H27" s="18">
        <f>IFERROR(F27/G27,0)</f>
        <v/>
      </c>
      <c r="I27" s="17">
        <f>SUMIF('Продажи'!$B$6:$B$105,B27,'Продажи'!$H$6:$H$105)</f>
        <v/>
      </c>
      <c r="J27" s="18">
        <f>IFERROR(I27/G27,0)</f>
        <v/>
      </c>
      <c r="K27" s="17">
        <f>F27-I27</f>
        <v/>
      </c>
      <c r="L27" s="19">
        <f>H27-J27</f>
        <v/>
      </c>
      <c r="M27" s="17">
        <f>G27-F27</f>
        <v/>
      </c>
      <c r="N27" s="18">
        <f>IFERROR(M27/G27,0)</f>
        <v/>
      </c>
      <c r="O27" s="20">
        <f>IF(B27="","",IF(L27&gt;0.03,"Разобрать срочно",IF(L27&gt;0.015,"Проверить","В норме")))</f>
        <v/>
      </c>
    </row>
    <row r="28">
      <c r="B28" s="16" t="n"/>
      <c r="C28" s="17">
        <f>SUMIF('Инвентаризация'!$B$6:$B$55,B28,'Инвентаризация'!$F$6:$F$55)</f>
        <v/>
      </c>
      <c r="D28" s="17">
        <f>SUMIF('Инвентаризация'!$B$6:$B$55,B28,'Инвентаризация'!$G$6:$G$55)</f>
        <v/>
      </c>
      <c r="E28" s="17">
        <f>SUMIF('Инвентаризация'!$B$6:$B$55,B28,'Инвентаризация'!$J$6:$J$55)</f>
        <v/>
      </c>
      <c r="F28" s="17">
        <f>C28+D28-E28</f>
        <v/>
      </c>
      <c r="G28" s="17">
        <f>SUMIF('Продажи'!$B$6:$B$105,B28,'Продажи'!$F$6:$F$105)</f>
        <v/>
      </c>
      <c r="H28" s="18">
        <f>IFERROR(F28/G28,0)</f>
        <v/>
      </c>
      <c r="I28" s="17">
        <f>SUMIF('Продажи'!$B$6:$B$105,B28,'Продажи'!$H$6:$H$105)</f>
        <v/>
      </c>
      <c r="J28" s="18">
        <f>IFERROR(I28/G28,0)</f>
        <v/>
      </c>
      <c r="K28" s="17">
        <f>F28-I28</f>
        <v/>
      </c>
      <c r="L28" s="19">
        <f>H28-J28</f>
        <v/>
      </c>
      <c r="M28" s="17">
        <f>G28-F28</f>
        <v/>
      </c>
      <c r="N28" s="18">
        <f>IFERROR(M28/G28,0)</f>
        <v/>
      </c>
      <c r="O28" s="20">
        <f>IF(B28="","",IF(L28&gt;0.03,"Разобрать срочно",IF(L28&gt;0.015,"Проверить","В норме")))</f>
        <v/>
      </c>
    </row>
    <row r="29">
      <c r="B29" s="16" t="n"/>
      <c r="C29" s="17">
        <f>SUMIF('Инвентаризация'!$B$6:$B$55,B29,'Инвентаризация'!$F$6:$F$55)</f>
        <v/>
      </c>
      <c r="D29" s="17">
        <f>SUMIF('Инвентаризация'!$B$6:$B$55,B29,'Инвентаризация'!$G$6:$G$55)</f>
        <v/>
      </c>
      <c r="E29" s="17">
        <f>SUMIF('Инвентаризация'!$B$6:$B$55,B29,'Инвентаризация'!$J$6:$J$55)</f>
        <v/>
      </c>
      <c r="F29" s="17">
        <f>C29+D29-E29</f>
        <v/>
      </c>
      <c r="G29" s="17">
        <f>SUMIF('Продажи'!$B$6:$B$105,B29,'Продажи'!$F$6:$F$105)</f>
        <v/>
      </c>
      <c r="H29" s="18">
        <f>IFERROR(F29/G29,0)</f>
        <v/>
      </c>
      <c r="I29" s="17">
        <f>SUMIF('Продажи'!$B$6:$B$105,B29,'Продажи'!$H$6:$H$105)</f>
        <v/>
      </c>
      <c r="J29" s="18">
        <f>IFERROR(I29/G29,0)</f>
        <v/>
      </c>
      <c r="K29" s="17">
        <f>F29-I29</f>
        <v/>
      </c>
      <c r="L29" s="19">
        <f>H29-J29</f>
        <v/>
      </c>
      <c r="M29" s="17">
        <f>G29-F29</f>
        <v/>
      </c>
      <c r="N29" s="18">
        <f>IFERROR(M29/G29,0)</f>
        <v/>
      </c>
      <c r="O29" s="20">
        <f>IF(B29="","",IF(L29&gt;0.03,"Разобрать срочно",IF(L29&gt;0.015,"Проверить","В норме")))</f>
        <v/>
      </c>
    </row>
  </sheetData>
  <autoFilter ref="B5:O29"/>
  <mergeCells count="2">
    <mergeCell ref="B3:O3"/>
    <mergeCell ref="B2:O2"/>
  </mergeCells>
  <conditionalFormatting sqref="L6:L29">
    <cfRule type="cellIs" priority="1" operator="greaterThan" dxfId="0">
      <formula>0.03</formula>
    </cfRule>
    <cfRule type="cellIs" priority="2" operator="between" dxfId="1">
      <formula>0.015</formula>
      <formula>0.03</formula>
    </cfRule>
    <cfRule type="cellIs" priority="3" operator="lessThanOrEqual" dxfId="2">
      <formula>0.015</formula>
    </cfRule>
  </conditionalFormatting>
  <hyperlinks>
    <hyperlink xmlns:r="http://schemas.openxmlformats.org/officeDocument/2006/relationships" ref="B4" r:id="rId1"/>
  </hyperlinks>
  <pageMargins left="0.75" right="0.75" top="1" bottom="1" header="0.5" footer="0.5"/>
  <drawing xmlns:r="http://schemas.openxmlformats.org/officeDocument/2006/relationships" r:id="rId2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K5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4" customWidth="1" min="2" max="2"/>
    <col width="16" customWidth="1" min="3" max="3"/>
    <col width="16" customWidth="1" min="4" max="4"/>
    <col width="9" customWidth="1" min="5" max="5"/>
    <col width="16" customWidth="1" min="6" max="6"/>
    <col width="12" customWidth="1" min="7" max="7"/>
    <col width="17" customWidth="1" min="8" max="8"/>
    <col width="17" customWidth="1" min="9" max="9"/>
    <col width="13" customWidth="1" min="10" max="10"/>
    <col width="24" customWidth="1" min="11" max="11"/>
  </cols>
  <sheetData>
    <row r="1" ht="8" customHeight="1"/>
    <row r="2">
      <c r="B2" s="1" t="inlineStr">
        <is>
          <t>Ингредиенты и цены</t>
        </is>
      </c>
    </row>
    <row r="3" ht="30" customHeight="1">
      <c r="B3" s="2" t="inlineStr">
        <is>
          <t>Базовая единица: кг или л. Для штучных товаров можно использовать шт.; количество в упаковке указывается в той же единице.</t>
        </is>
      </c>
    </row>
    <row r="4">
      <c r="B4" s="14" t="inlineStr">
        <is>
          <t>← Дашборд</t>
        </is>
      </c>
    </row>
    <row r="5" ht="32" customHeight="1">
      <c r="B5" s="15" t="inlineStr">
        <is>
          <t>Ингредиент</t>
        </is>
      </c>
      <c r="C5" s="15" t="inlineStr">
        <is>
          <t>Категория</t>
        </is>
      </c>
      <c r="D5" s="15" t="inlineStr">
        <is>
          <t>Кол-во в упаковке</t>
        </is>
      </c>
      <c r="E5" s="15" t="inlineStr">
        <is>
          <t>Ед.</t>
        </is>
      </c>
      <c r="F5" s="15" t="inlineStr">
        <is>
          <t>Цена упаковки</t>
        </is>
      </c>
      <c r="G5" s="15" t="inlineStr">
        <is>
          <t>Выход, %</t>
        </is>
      </c>
      <c r="H5" s="15" t="inlineStr">
        <is>
          <t>Цена закупочной ед.</t>
        </is>
      </c>
      <c r="I5" s="15" t="inlineStr">
        <is>
          <t>Цена полезной ед.</t>
        </is>
      </c>
      <c r="J5" s="15" t="inlineStr">
        <is>
          <t>Дата цены</t>
        </is>
      </c>
      <c r="K5" s="15" t="inlineStr">
        <is>
          <t>Комментарий</t>
        </is>
      </c>
    </row>
    <row r="6">
      <c r="B6" s="16" t="inlineStr">
        <is>
          <t>Куриное филе</t>
        </is>
      </c>
      <c r="C6" s="16" t="inlineStr">
        <is>
          <t>Мясо</t>
        </is>
      </c>
      <c r="D6" s="21" t="n">
        <v>5</v>
      </c>
      <c r="E6" s="16" t="inlineStr">
        <is>
          <t>кг</t>
        </is>
      </c>
      <c r="F6" s="22" t="n">
        <v>1800</v>
      </c>
      <c r="G6" s="23" t="n">
        <v>0.9</v>
      </c>
      <c r="H6" s="17">
        <f>IFERROR(F6/D6,0)</f>
        <v/>
      </c>
      <c r="I6" s="17">
        <f>IFERROR(H6/G6,0)</f>
        <v/>
      </c>
      <c r="J6" s="24" t="n">
        <v>46285</v>
      </c>
      <c r="K6" s="16" t="inlineStr">
        <is>
          <t>После зачистки</t>
        </is>
      </c>
    </row>
    <row r="7">
      <c r="B7" s="16" t="inlineStr">
        <is>
          <t>Рис</t>
        </is>
      </c>
      <c r="C7" s="16" t="inlineStr">
        <is>
          <t>Бакалея</t>
        </is>
      </c>
      <c r="D7" s="21" t="n">
        <v>5</v>
      </c>
      <c r="E7" s="16" t="inlineStr">
        <is>
          <t>кг</t>
        </is>
      </c>
      <c r="F7" s="22" t="n">
        <v>650</v>
      </c>
      <c r="G7" s="23" t="n">
        <v>0.98</v>
      </c>
      <c r="H7" s="17">
        <f>IFERROR(F7/D7,0)</f>
        <v/>
      </c>
      <c r="I7" s="17">
        <f>IFERROR(H7/G7,0)</f>
        <v/>
      </c>
      <c r="J7" s="24" t="n">
        <v>46283</v>
      </c>
      <c r="K7" s="16" t="inlineStr">
        <is>
          <t>Потери при переборке</t>
        </is>
      </c>
    </row>
    <row r="8">
      <c r="B8" s="16" t="inlineStr">
        <is>
          <t>Сливки</t>
        </is>
      </c>
      <c r="C8" s="16" t="inlineStr">
        <is>
          <t>Молочное</t>
        </is>
      </c>
      <c r="D8" s="21" t="n">
        <v>1</v>
      </c>
      <c r="E8" s="16" t="inlineStr">
        <is>
          <t>л</t>
        </is>
      </c>
      <c r="F8" s="22" t="n">
        <v>400</v>
      </c>
      <c r="G8" s="23" t="n">
        <v>1</v>
      </c>
      <c r="H8" s="17">
        <f>IFERROR(F8/D8,0)</f>
        <v/>
      </c>
      <c r="I8" s="17">
        <f>IFERROR(H8/G8,0)</f>
        <v/>
      </c>
      <c r="J8" s="24" t="n">
        <v>46284</v>
      </c>
      <c r="K8" s="16" t="inlineStr"/>
    </row>
    <row r="9">
      <c r="B9" s="16" t="inlineStr">
        <is>
          <t>Шампиньоны</t>
        </is>
      </c>
      <c r="C9" s="16" t="inlineStr">
        <is>
          <t>Овощи</t>
        </is>
      </c>
      <c r="D9" s="21" t="n">
        <v>1</v>
      </c>
      <c r="E9" s="16" t="inlineStr">
        <is>
          <t>кг</t>
        </is>
      </c>
      <c r="F9" s="22" t="n">
        <v>350</v>
      </c>
      <c r="G9" s="23" t="n">
        <v>0.9</v>
      </c>
      <c r="H9" s="17">
        <f>IFERROR(F9/D9,0)</f>
        <v/>
      </c>
      <c r="I9" s="17">
        <f>IFERROR(H9/G9,0)</f>
        <v/>
      </c>
      <c r="J9" s="24" t="n">
        <v>46286</v>
      </c>
      <c r="K9" s="16" t="inlineStr">
        <is>
          <t>После зачистки</t>
        </is>
      </c>
    </row>
    <row r="10">
      <c r="B10" s="16" t="inlineStr">
        <is>
          <t>Лук</t>
        </is>
      </c>
      <c r="C10" s="16" t="inlineStr">
        <is>
          <t>Овощи</t>
        </is>
      </c>
      <c r="D10" s="21" t="n">
        <v>1</v>
      </c>
      <c r="E10" s="16" t="inlineStr">
        <is>
          <t>кг</t>
        </is>
      </c>
      <c r="F10" s="22" t="n">
        <v>60</v>
      </c>
      <c r="G10" s="23" t="n">
        <v>0.88</v>
      </c>
      <c r="H10" s="17">
        <f>IFERROR(F10/D10,0)</f>
        <v/>
      </c>
      <c r="I10" s="17">
        <f>IFERROR(H10/G10,0)</f>
        <v/>
      </c>
      <c r="J10" s="24" t="n">
        <v>46282</v>
      </c>
      <c r="K10" s="16" t="inlineStr"/>
    </row>
    <row r="11">
      <c r="B11" s="16" t="inlineStr">
        <is>
          <t>Масло растительное</t>
        </is>
      </c>
      <c r="C11" s="16" t="inlineStr">
        <is>
          <t>Бакалея</t>
        </is>
      </c>
      <c r="D11" s="21" t="n">
        <v>1</v>
      </c>
      <c r="E11" s="16" t="inlineStr">
        <is>
          <t>л</t>
        </is>
      </c>
      <c r="F11" s="22" t="n">
        <v>180</v>
      </c>
      <c r="G11" s="23" t="n">
        <v>1</v>
      </c>
      <c r="H11" s="17">
        <f>IFERROR(F11/D11,0)</f>
        <v/>
      </c>
      <c r="I11" s="17">
        <f>IFERROR(H11/G11,0)</f>
        <v/>
      </c>
      <c r="J11" s="24" t="n">
        <v>46281</v>
      </c>
      <c r="K11" s="16" t="inlineStr"/>
    </row>
    <row r="12">
      <c r="B12" s="16" t="inlineStr">
        <is>
          <t>Соль</t>
        </is>
      </c>
      <c r="C12" s="16" t="inlineStr">
        <is>
          <t>Бакалея</t>
        </is>
      </c>
      <c r="D12" s="21" t="n">
        <v>1</v>
      </c>
      <c r="E12" s="16" t="inlineStr">
        <is>
          <t>кг</t>
        </is>
      </c>
      <c r="F12" s="22" t="n">
        <v>50</v>
      </c>
      <c r="G12" s="23" t="n">
        <v>1</v>
      </c>
      <c r="H12" s="17">
        <f>IFERROR(F12/D12,0)</f>
        <v/>
      </c>
      <c r="I12" s="17">
        <f>IFERROR(H12/G12,0)</f>
        <v/>
      </c>
      <c r="J12" s="24" t="n">
        <v>46275</v>
      </c>
      <c r="K12" s="16" t="inlineStr"/>
    </row>
    <row r="13">
      <c r="B13" s="16" t="inlineStr">
        <is>
          <t>Зелень</t>
        </is>
      </c>
      <c r="C13" s="16" t="inlineStr">
        <is>
          <t>Овощи</t>
        </is>
      </c>
      <c r="D13" s="21" t="n">
        <v>0.1</v>
      </c>
      <c r="E13" s="16" t="inlineStr">
        <is>
          <t>кг</t>
        </is>
      </c>
      <c r="F13" s="22" t="n">
        <v>120</v>
      </c>
      <c r="G13" s="23" t="n">
        <v>0.85</v>
      </c>
      <c r="H13" s="17">
        <f>IFERROR(F13/D13,0)</f>
        <v/>
      </c>
      <c r="I13" s="17">
        <f>IFERROR(H13/G13,0)</f>
        <v/>
      </c>
      <c r="J13" s="24" t="n">
        <v>46286</v>
      </c>
      <c r="K13" s="16" t="inlineStr"/>
    </row>
    <row r="14">
      <c r="B14" s="16" t="inlineStr">
        <is>
          <t>Говядина</t>
        </is>
      </c>
      <c r="C14" s="16" t="inlineStr">
        <is>
          <t>Мясо</t>
        </is>
      </c>
      <c r="D14" s="21" t="n">
        <v>5</v>
      </c>
      <c r="E14" s="16" t="inlineStr">
        <is>
          <t>кг</t>
        </is>
      </c>
      <c r="F14" s="22" t="n">
        <v>3000</v>
      </c>
      <c r="G14" s="23" t="n">
        <v>0.8</v>
      </c>
      <c r="H14" s="17">
        <f>IFERROR(F14/D14,0)</f>
        <v/>
      </c>
      <c r="I14" s="17">
        <f>IFERROR(H14/G14,0)</f>
        <v/>
      </c>
      <c r="J14" s="24" t="n">
        <v>46285</v>
      </c>
      <c r="K14" s="16" t="inlineStr">
        <is>
          <t>Зачистка и ужарка</t>
        </is>
      </c>
    </row>
    <row r="15">
      <c r="B15" s="16" t="inlineStr">
        <is>
          <t>Картофель</t>
        </is>
      </c>
      <c r="C15" s="16" t="inlineStr">
        <is>
          <t>Овощи</t>
        </is>
      </c>
      <c r="D15" s="21" t="n">
        <v>10</v>
      </c>
      <c r="E15" s="16" t="inlineStr">
        <is>
          <t>кг</t>
        </is>
      </c>
      <c r="F15" s="22" t="n">
        <v>500</v>
      </c>
      <c r="G15" s="23" t="n">
        <v>0.82</v>
      </c>
      <c r="H15" s="17">
        <f>IFERROR(F15/D15,0)</f>
        <v/>
      </c>
      <c r="I15" s="17">
        <f>IFERROR(H15/G15,0)</f>
        <v/>
      </c>
      <c r="J15" s="24" t="n">
        <v>46283</v>
      </c>
      <c r="K15" s="16" t="inlineStr">
        <is>
          <t>После очистки</t>
        </is>
      </c>
    </row>
    <row r="16">
      <c r="B16" s="16" t="inlineStr">
        <is>
          <t>Томаты</t>
        </is>
      </c>
      <c r="C16" s="16" t="inlineStr">
        <is>
          <t>Овощи</t>
        </is>
      </c>
      <c r="D16" s="21" t="n">
        <v>1</v>
      </c>
      <c r="E16" s="16" t="inlineStr">
        <is>
          <t>кг</t>
        </is>
      </c>
      <c r="F16" s="22" t="n">
        <v>220</v>
      </c>
      <c r="G16" s="23" t="n">
        <v>0.95</v>
      </c>
      <c r="H16" s="17">
        <f>IFERROR(F16/D16,0)</f>
        <v/>
      </c>
      <c r="I16" s="17">
        <f>IFERROR(H16/G16,0)</f>
        <v/>
      </c>
      <c r="J16" s="24" t="n">
        <v>46287</v>
      </c>
      <c r="K16" s="16" t="inlineStr"/>
    </row>
    <row r="17">
      <c r="B17" s="16" t="inlineStr">
        <is>
          <t>Сыр</t>
        </is>
      </c>
      <c r="C17" s="16" t="inlineStr">
        <is>
          <t>Молочное</t>
        </is>
      </c>
      <c r="D17" s="21" t="n">
        <v>1</v>
      </c>
      <c r="E17" s="16" t="inlineStr">
        <is>
          <t>кг</t>
        </is>
      </c>
      <c r="F17" s="22" t="n">
        <v>900</v>
      </c>
      <c r="G17" s="23" t="n">
        <v>0.95</v>
      </c>
      <c r="H17" s="17">
        <f>IFERROR(F17/D17,0)</f>
        <v/>
      </c>
      <c r="I17" s="17">
        <f>IFERROR(H17/G17,0)</f>
        <v/>
      </c>
      <c r="J17" s="24" t="n">
        <v>46284</v>
      </c>
      <c r="K17" s="16" t="inlineStr">
        <is>
          <t>Обрезь</t>
        </is>
      </c>
    </row>
    <row r="18">
      <c r="B18" s="16" t="n"/>
      <c r="C18" s="16" t="n"/>
      <c r="D18" s="16" t="n"/>
      <c r="E18" s="16" t="n"/>
      <c r="F18" s="16" t="n"/>
      <c r="G18" s="23" t="n"/>
      <c r="H18" s="17">
        <f>IFERROR(F18/D18,0)</f>
        <v/>
      </c>
      <c r="I18" s="17">
        <f>IFERROR(H18/G18,0)</f>
        <v/>
      </c>
      <c r="J18" s="16" t="n"/>
      <c r="K18" s="16" t="n"/>
    </row>
    <row r="19">
      <c r="B19" s="16" t="n"/>
      <c r="C19" s="16" t="n"/>
      <c r="D19" s="16" t="n"/>
      <c r="E19" s="16" t="n"/>
      <c r="F19" s="16" t="n"/>
      <c r="G19" s="23" t="n"/>
      <c r="H19" s="17">
        <f>IFERROR(F19/D19,0)</f>
        <v/>
      </c>
      <c r="I19" s="17">
        <f>IFERROR(H19/G19,0)</f>
        <v/>
      </c>
      <c r="J19" s="16" t="n"/>
      <c r="K19" s="16" t="n"/>
    </row>
    <row r="20">
      <c r="B20" s="16" t="n"/>
      <c r="C20" s="16" t="n"/>
      <c r="D20" s="16" t="n"/>
      <c r="E20" s="16" t="n"/>
      <c r="F20" s="16" t="n"/>
      <c r="G20" s="23" t="n"/>
      <c r="H20" s="17">
        <f>IFERROR(F20/D20,0)</f>
        <v/>
      </c>
      <c r="I20" s="17">
        <f>IFERROR(H20/G20,0)</f>
        <v/>
      </c>
      <c r="J20" s="16" t="n"/>
      <c r="K20" s="16" t="n"/>
    </row>
    <row r="21">
      <c r="B21" s="16" t="n"/>
      <c r="C21" s="16" t="n"/>
      <c r="D21" s="16" t="n"/>
      <c r="E21" s="16" t="n"/>
      <c r="F21" s="16" t="n"/>
      <c r="G21" s="23" t="n"/>
      <c r="H21" s="17">
        <f>IFERROR(F21/D21,0)</f>
        <v/>
      </c>
      <c r="I21" s="17">
        <f>IFERROR(H21/G21,0)</f>
        <v/>
      </c>
      <c r="J21" s="16" t="n"/>
      <c r="K21" s="16" t="n"/>
    </row>
    <row r="22">
      <c r="B22" s="16" t="n"/>
      <c r="C22" s="16" t="n"/>
      <c r="D22" s="16" t="n"/>
      <c r="E22" s="16" t="n"/>
      <c r="F22" s="16" t="n"/>
      <c r="G22" s="23" t="n"/>
      <c r="H22" s="17">
        <f>IFERROR(F22/D22,0)</f>
        <v/>
      </c>
      <c r="I22" s="17">
        <f>IFERROR(H22/G22,0)</f>
        <v/>
      </c>
      <c r="J22" s="16" t="n"/>
      <c r="K22" s="16" t="n"/>
    </row>
    <row r="23">
      <c r="B23" s="16" t="n"/>
      <c r="C23" s="16" t="n"/>
      <c r="D23" s="16" t="n"/>
      <c r="E23" s="16" t="n"/>
      <c r="F23" s="16" t="n"/>
      <c r="G23" s="23" t="n"/>
      <c r="H23" s="17">
        <f>IFERROR(F23/D23,0)</f>
        <v/>
      </c>
      <c r="I23" s="17">
        <f>IFERROR(H23/G23,0)</f>
        <v/>
      </c>
      <c r="J23" s="16" t="n"/>
      <c r="K23" s="16" t="n"/>
    </row>
    <row r="24">
      <c r="B24" s="16" t="n"/>
      <c r="C24" s="16" t="n"/>
      <c r="D24" s="16" t="n"/>
      <c r="E24" s="16" t="n"/>
      <c r="F24" s="16" t="n"/>
      <c r="G24" s="23" t="n"/>
      <c r="H24" s="17">
        <f>IFERROR(F24/D24,0)</f>
        <v/>
      </c>
      <c r="I24" s="17">
        <f>IFERROR(H24/G24,0)</f>
        <v/>
      </c>
      <c r="J24" s="16" t="n"/>
      <c r="K24" s="16" t="n"/>
    </row>
    <row r="25">
      <c r="B25" s="16" t="n"/>
      <c r="C25" s="16" t="n"/>
      <c r="D25" s="16" t="n"/>
      <c r="E25" s="16" t="n"/>
      <c r="F25" s="16" t="n"/>
      <c r="G25" s="23" t="n"/>
      <c r="H25" s="17">
        <f>IFERROR(F25/D25,0)</f>
        <v/>
      </c>
      <c r="I25" s="17">
        <f>IFERROR(H25/G25,0)</f>
        <v/>
      </c>
      <c r="J25" s="16" t="n"/>
      <c r="K25" s="16" t="n"/>
    </row>
    <row r="26">
      <c r="B26" s="16" t="n"/>
      <c r="C26" s="16" t="n"/>
      <c r="D26" s="16" t="n"/>
      <c r="E26" s="16" t="n"/>
      <c r="F26" s="16" t="n"/>
      <c r="G26" s="23" t="n"/>
      <c r="H26" s="17">
        <f>IFERROR(F26/D26,0)</f>
        <v/>
      </c>
      <c r="I26" s="17">
        <f>IFERROR(H26/G26,0)</f>
        <v/>
      </c>
      <c r="J26" s="16" t="n"/>
      <c r="K26" s="16" t="n"/>
    </row>
    <row r="27">
      <c r="B27" s="16" t="n"/>
      <c r="C27" s="16" t="n"/>
      <c r="D27" s="16" t="n"/>
      <c r="E27" s="16" t="n"/>
      <c r="F27" s="16" t="n"/>
      <c r="G27" s="23" t="n"/>
      <c r="H27" s="17">
        <f>IFERROR(F27/D27,0)</f>
        <v/>
      </c>
      <c r="I27" s="17">
        <f>IFERROR(H27/G27,0)</f>
        <v/>
      </c>
      <c r="J27" s="16" t="n"/>
      <c r="K27" s="16" t="n"/>
    </row>
    <row r="28">
      <c r="B28" s="16" t="n"/>
      <c r="C28" s="16" t="n"/>
      <c r="D28" s="16" t="n"/>
      <c r="E28" s="16" t="n"/>
      <c r="F28" s="16" t="n"/>
      <c r="G28" s="23" t="n"/>
      <c r="H28" s="17">
        <f>IFERROR(F28/D28,0)</f>
        <v/>
      </c>
      <c r="I28" s="17">
        <f>IFERROR(H28/G28,0)</f>
        <v/>
      </c>
      <c r="J28" s="16" t="n"/>
      <c r="K28" s="16" t="n"/>
    </row>
    <row r="29">
      <c r="B29" s="16" t="n"/>
      <c r="C29" s="16" t="n"/>
      <c r="D29" s="16" t="n"/>
      <c r="E29" s="16" t="n"/>
      <c r="F29" s="16" t="n"/>
      <c r="G29" s="23" t="n"/>
      <c r="H29" s="17">
        <f>IFERROR(F29/D29,0)</f>
        <v/>
      </c>
      <c r="I29" s="17">
        <f>IFERROR(H29/G29,0)</f>
        <v/>
      </c>
      <c r="J29" s="16" t="n"/>
      <c r="K29" s="16" t="n"/>
    </row>
    <row r="30">
      <c r="B30" s="16" t="n"/>
      <c r="C30" s="16" t="n"/>
      <c r="D30" s="16" t="n"/>
      <c r="E30" s="16" t="n"/>
      <c r="F30" s="16" t="n"/>
      <c r="G30" s="23" t="n"/>
      <c r="H30" s="17">
        <f>IFERROR(F30/D30,0)</f>
        <v/>
      </c>
      <c r="I30" s="17">
        <f>IFERROR(H30/G30,0)</f>
        <v/>
      </c>
      <c r="J30" s="16" t="n"/>
      <c r="K30" s="16" t="n"/>
    </row>
    <row r="31">
      <c r="B31" s="16" t="n"/>
      <c r="C31" s="16" t="n"/>
      <c r="D31" s="16" t="n"/>
      <c r="E31" s="16" t="n"/>
      <c r="F31" s="16" t="n"/>
      <c r="G31" s="23" t="n"/>
      <c r="H31" s="17">
        <f>IFERROR(F31/D31,0)</f>
        <v/>
      </c>
      <c r="I31" s="17">
        <f>IFERROR(H31/G31,0)</f>
        <v/>
      </c>
      <c r="J31" s="16" t="n"/>
      <c r="K31" s="16" t="n"/>
    </row>
    <row r="32">
      <c r="B32" s="16" t="n"/>
      <c r="C32" s="16" t="n"/>
      <c r="D32" s="16" t="n"/>
      <c r="E32" s="16" t="n"/>
      <c r="F32" s="16" t="n"/>
      <c r="G32" s="23" t="n"/>
      <c r="H32" s="17">
        <f>IFERROR(F32/D32,0)</f>
        <v/>
      </c>
      <c r="I32" s="17">
        <f>IFERROR(H32/G32,0)</f>
        <v/>
      </c>
      <c r="J32" s="16" t="n"/>
      <c r="K32" s="16" t="n"/>
    </row>
    <row r="33">
      <c r="B33" s="16" t="n"/>
      <c r="C33" s="16" t="n"/>
      <c r="D33" s="16" t="n"/>
      <c r="E33" s="16" t="n"/>
      <c r="F33" s="16" t="n"/>
      <c r="G33" s="23" t="n"/>
      <c r="H33" s="17">
        <f>IFERROR(F33/D33,0)</f>
        <v/>
      </c>
      <c r="I33" s="17">
        <f>IFERROR(H33/G33,0)</f>
        <v/>
      </c>
      <c r="J33" s="16" t="n"/>
      <c r="K33" s="16" t="n"/>
    </row>
    <row r="34">
      <c r="B34" s="16" t="n"/>
      <c r="C34" s="16" t="n"/>
      <c r="D34" s="16" t="n"/>
      <c r="E34" s="16" t="n"/>
      <c r="F34" s="16" t="n"/>
      <c r="G34" s="23" t="n"/>
      <c r="H34" s="17">
        <f>IFERROR(F34/D34,0)</f>
        <v/>
      </c>
      <c r="I34" s="17">
        <f>IFERROR(H34/G34,0)</f>
        <v/>
      </c>
      <c r="J34" s="16" t="n"/>
      <c r="K34" s="16" t="n"/>
    </row>
    <row r="35">
      <c r="B35" s="16" t="n"/>
      <c r="C35" s="16" t="n"/>
      <c r="D35" s="16" t="n"/>
      <c r="E35" s="16" t="n"/>
      <c r="F35" s="16" t="n"/>
      <c r="G35" s="23" t="n"/>
      <c r="H35" s="17">
        <f>IFERROR(F35/D35,0)</f>
        <v/>
      </c>
      <c r="I35" s="17">
        <f>IFERROR(H35/G35,0)</f>
        <v/>
      </c>
      <c r="J35" s="16" t="n"/>
      <c r="K35" s="16" t="n"/>
    </row>
    <row r="36">
      <c r="B36" s="16" t="n"/>
      <c r="C36" s="16" t="n"/>
      <c r="D36" s="16" t="n"/>
      <c r="E36" s="16" t="n"/>
      <c r="F36" s="16" t="n"/>
      <c r="G36" s="23" t="n"/>
      <c r="H36" s="17">
        <f>IFERROR(F36/D36,0)</f>
        <v/>
      </c>
      <c r="I36" s="17">
        <f>IFERROR(H36/G36,0)</f>
        <v/>
      </c>
      <c r="J36" s="16" t="n"/>
      <c r="K36" s="16" t="n"/>
    </row>
    <row r="37">
      <c r="B37" s="16" t="n"/>
      <c r="C37" s="16" t="n"/>
      <c r="D37" s="16" t="n"/>
      <c r="E37" s="16" t="n"/>
      <c r="F37" s="16" t="n"/>
      <c r="G37" s="23" t="n"/>
      <c r="H37" s="17">
        <f>IFERROR(F37/D37,0)</f>
        <v/>
      </c>
      <c r="I37" s="17">
        <f>IFERROR(H37/G37,0)</f>
        <v/>
      </c>
      <c r="J37" s="16" t="n"/>
      <c r="K37" s="16" t="n"/>
    </row>
    <row r="38">
      <c r="B38" s="16" t="n"/>
      <c r="C38" s="16" t="n"/>
      <c r="D38" s="16" t="n"/>
      <c r="E38" s="16" t="n"/>
      <c r="F38" s="16" t="n"/>
      <c r="G38" s="23" t="n"/>
      <c r="H38" s="17">
        <f>IFERROR(F38/D38,0)</f>
        <v/>
      </c>
      <c r="I38" s="17">
        <f>IFERROR(H38/G38,0)</f>
        <v/>
      </c>
      <c r="J38" s="16" t="n"/>
      <c r="K38" s="16" t="n"/>
    </row>
    <row r="39">
      <c r="B39" s="16" t="n"/>
      <c r="C39" s="16" t="n"/>
      <c r="D39" s="16" t="n"/>
      <c r="E39" s="16" t="n"/>
      <c r="F39" s="16" t="n"/>
      <c r="G39" s="23" t="n"/>
      <c r="H39" s="17">
        <f>IFERROR(F39/D39,0)</f>
        <v/>
      </c>
      <c r="I39" s="17">
        <f>IFERROR(H39/G39,0)</f>
        <v/>
      </c>
      <c r="J39" s="16" t="n"/>
      <c r="K39" s="16" t="n"/>
    </row>
    <row r="40">
      <c r="B40" s="16" t="n"/>
      <c r="C40" s="16" t="n"/>
      <c r="D40" s="16" t="n"/>
      <c r="E40" s="16" t="n"/>
      <c r="F40" s="16" t="n"/>
      <c r="G40" s="23" t="n"/>
      <c r="H40" s="17">
        <f>IFERROR(F40/D40,0)</f>
        <v/>
      </c>
      <c r="I40" s="17">
        <f>IFERROR(H40/G40,0)</f>
        <v/>
      </c>
      <c r="J40" s="16" t="n"/>
      <c r="K40" s="16" t="n"/>
    </row>
    <row r="41">
      <c r="B41" s="16" t="n"/>
      <c r="C41" s="16" t="n"/>
      <c r="D41" s="16" t="n"/>
      <c r="E41" s="16" t="n"/>
      <c r="F41" s="16" t="n"/>
      <c r="G41" s="23" t="n"/>
      <c r="H41" s="17">
        <f>IFERROR(F41/D41,0)</f>
        <v/>
      </c>
      <c r="I41" s="17">
        <f>IFERROR(H41/G41,0)</f>
        <v/>
      </c>
      <c r="J41" s="16" t="n"/>
      <c r="K41" s="16" t="n"/>
    </row>
    <row r="42">
      <c r="B42" s="16" t="n"/>
      <c r="C42" s="16" t="n"/>
      <c r="D42" s="16" t="n"/>
      <c r="E42" s="16" t="n"/>
      <c r="F42" s="16" t="n"/>
      <c r="G42" s="23" t="n"/>
      <c r="H42" s="17">
        <f>IFERROR(F42/D42,0)</f>
        <v/>
      </c>
      <c r="I42" s="17">
        <f>IFERROR(H42/G42,0)</f>
        <v/>
      </c>
      <c r="J42" s="16" t="n"/>
      <c r="K42" s="16" t="n"/>
    </row>
    <row r="43">
      <c r="B43" s="16" t="n"/>
      <c r="C43" s="16" t="n"/>
      <c r="D43" s="16" t="n"/>
      <c r="E43" s="16" t="n"/>
      <c r="F43" s="16" t="n"/>
      <c r="G43" s="23" t="n"/>
      <c r="H43" s="17">
        <f>IFERROR(F43/D43,0)</f>
        <v/>
      </c>
      <c r="I43" s="17">
        <f>IFERROR(H43/G43,0)</f>
        <v/>
      </c>
      <c r="J43" s="16" t="n"/>
      <c r="K43" s="16" t="n"/>
    </row>
    <row r="44">
      <c r="B44" s="16" t="n"/>
      <c r="C44" s="16" t="n"/>
      <c r="D44" s="16" t="n"/>
      <c r="E44" s="16" t="n"/>
      <c r="F44" s="16" t="n"/>
      <c r="G44" s="23" t="n"/>
      <c r="H44" s="17">
        <f>IFERROR(F44/D44,0)</f>
        <v/>
      </c>
      <c r="I44" s="17">
        <f>IFERROR(H44/G44,0)</f>
        <v/>
      </c>
      <c r="J44" s="16" t="n"/>
      <c r="K44" s="16" t="n"/>
    </row>
    <row r="45">
      <c r="B45" s="16" t="n"/>
      <c r="C45" s="16" t="n"/>
      <c r="D45" s="16" t="n"/>
      <c r="E45" s="16" t="n"/>
      <c r="F45" s="16" t="n"/>
      <c r="G45" s="23" t="n"/>
      <c r="H45" s="17">
        <f>IFERROR(F45/D45,0)</f>
        <v/>
      </c>
      <c r="I45" s="17">
        <f>IFERROR(H45/G45,0)</f>
        <v/>
      </c>
      <c r="J45" s="16" t="n"/>
      <c r="K45" s="16" t="n"/>
    </row>
    <row r="46">
      <c r="B46" s="16" t="n"/>
      <c r="C46" s="16" t="n"/>
      <c r="D46" s="16" t="n"/>
      <c r="E46" s="16" t="n"/>
      <c r="F46" s="16" t="n"/>
      <c r="G46" s="23" t="n"/>
      <c r="H46" s="17">
        <f>IFERROR(F46/D46,0)</f>
        <v/>
      </c>
      <c r="I46" s="17">
        <f>IFERROR(H46/G46,0)</f>
        <v/>
      </c>
      <c r="J46" s="16" t="n"/>
      <c r="K46" s="16" t="n"/>
    </row>
    <row r="47">
      <c r="B47" s="16" t="n"/>
      <c r="C47" s="16" t="n"/>
      <c r="D47" s="16" t="n"/>
      <c r="E47" s="16" t="n"/>
      <c r="F47" s="16" t="n"/>
      <c r="G47" s="23" t="n"/>
      <c r="H47" s="17">
        <f>IFERROR(F47/D47,0)</f>
        <v/>
      </c>
      <c r="I47" s="17">
        <f>IFERROR(H47/G47,0)</f>
        <v/>
      </c>
      <c r="J47" s="16" t="n"/>
      <c r="K47" s="16" t="n"/>
    </row>
    <row r="48">
      <c r="B48" s="16" t="n"/>
      <c r="C48" s="16" t="n"/>
      <c r="D48" s="16" t="n"/>
      <c r="E48" s="16" t="n"/>
      <c r="F48" s="16" t="n"/>
      <c r="G48" s="23" t="n"/>
      <c r="H48" s="17">
        <f>IFERROR(F48/D48,0)</f>
        <v/>
      </c>
      <c r="I48" s="17">
        <f>IFERROR(H48/G48,0)</f>
        <v/>
      </c>
      <c r="J48" s="16" t="n"/>
      <c r="K48" s="16" t="n"/>
    </row>
    <row r="49">
      <c r="B49" s="16" t="n"/>
      <c r="C49" s="16" t="n"/>
      <c r="D49" s="16" t="n"/>
      <c r="E49" s="16" t="n"/>
      <c r="F49" s="16" t="n"/>
      <c r="G49" s="23" t="n"/>
      <c r="H49" s="17">
        <f>IFERROR(F49/D49,0)</f>
        <v/>
      </c>
      <c r="I49" s="17">
        <f>IFERROR(H49/G49,0)</f>
        <v/>
      </c>
      <c r="J49" s="16" t="n"/>
      <c r="K49" s="16" t="n"/>
    </row>
    <row r="50">
      <c r="B50" s="16" t="n"/>
      <c r="C50" s="16" t="n"/>
      <c r="D50" s="16" t="n"/>
      <c r="E50" s="16" t="n"/>
      <c r="F50" s="16" t="n"/>
      <c r="G50" s="23" t="n"/>
      <c r="H50" s="17">
        <f>IFERROR(F50/D50,0)</f>
        <v/>
      </c>
      <c r="I50" s="17">
        <f>IFERROR(H50/G50,0)</f>
        <v/>
      </c>
      <c r="J50" s="16" t="n"/>
      <c r="K50" s="16" t="n"/>
    </row>
    <row r="51">
      <c r="B51" s="16" t="n"/>
      <c r="C51" s="16" t="n"/>
      <c r="D51" s="16" t="n"/>
      <c r="E51" s="16" t="n"/>
      <c r="F51" s="16" t="n"/>
      <c r="G51" s="23" t="n"/>
      <c r="H51" s="17">
        <f>IFERROR(F51/D51,0)</f>
        <v/>
      </c>
      <c r="I51" s="17">
        <f>IFERROR(H51/G51,0)</f>
        <v/>
      </c>
      <c r="J51" s="16" t="n"/>
      <c r="K51" s="16" t="n"/>
    </row>
    <row r="52">
      <c r="B52" s="16" t="n"/>
      <c r="C52" s="16" t="n"/>
      <c r="D52" s="16" t="n"/>
      <c r="E52" s="16" t="n"/>
      <c r="F52" s="16" t="n"/>
      <c r="G52" s="23" t="n"/>
      <c r="H52" s="17">
        <f>IFERROR(F52/D52,0)</f>
        <v/>
      </c>
      <c r="I52" s="17">
        <f>IFERROR(H52/G52,0)</f>
        <v/>
      </c>
      <c r="J52" s="16" t="n"/>
      <c r="K52" s="16" t="n"/>
    </row>
    <row r="53">
      <c r="B53" s="16" t="n"/>
      <c r="C53" s="16" t="n"/>
      <c r="D53" s="16" t="n"/>
      <c r="E53" s="16" t="n"/>
      <c r="F53" s="16" t="n"/>
      <c r="G53" s="23" t="n"/>
      <c r="H53" s="17">
        <f>IFERROR(F53/D53,0)</f>
        <v/>
      </c>
      <c r="I53" s="17">
        <f>IFERROR(H53/G53,0)</f>
        <v/>
      </c>
      <c r="J53" s="16" t="n"/>
      <c r="K53" s="16" t="n"/>
    </row>
    <row r="54">
      <c r="B54" s="16" t="n"/>
      <c r="C54" s="16" t="n"/>
      <c r="D54" s="16" t="n"/>
      <c r="E54" s="16" t="n"/>
      <c r="F54" s="16" t="n"/>
      <c r="G54" s="23" t="n"/>
      <c r="H54" s="17">
        <f>IFERROR(F54/D54,0)</f>
        <v/>
      </c>
      <c r="I54" s="17">
        <f>IFERROR(H54/G54,0)</f>
        <v/>
      </c>
      <c r="J54" s="16" t="n"/>
      <c r="K54" s="16" t="n"/>
    </row>
    <row r="55">
      <c r="B55" s="16" t="n"/>
      <c r="C55" s="16" t="n"/>
      <c r="D55" s="16" t="n"/>
      <c r="E55" s="16" t="n"/>
      <c r="F55" s="16" t="n"/>
      <c r="G55" s="23" t="n"/>
      <c r="H55" s="17">
        <f>IFERROR(F55/D55,0)</f>
        <v/>
      </c>
      <c r="I55" s="17">
        <f>IFERROR(H55/G55,0)</f>
        <v/>
      </c>
      <c r="J55" s="16" t="n"/>
      <c r="K55" s="16" t="n"/>
    </row>
  </sheetData>
  <autoFilter ref="B5:K55"/>
  <mergeCells count="2">
    <mergeCell ref="B3:K3"/>
    <mergeCell ref="B2:K2"/>
  </mergeCells>
  <hyperlinks>
    <hyperlink xmlns:r="http://schemas.openxmlformats.org/officeDocument/2006/relationships" ref="B4" r:id="rId1"/>
  </hyperlink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H1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23" customWidth="1" min="3" max="3"/>
    <col width="18" customWidth="1" min="4" max="4"/>
    <col width="18" customWidth="1" min="5" max="5"/>
    <col width="18" customWidth="1" min="6" max="6"/>
    <col width="24" customWidth="1" min="7" max="7"/>
    <col width="13" customWidth="1" min="8" max="8"/>
  </cols>
  <sheetData>
    <row r="1" ht="8" customHeight="1"/>
    <row r="2">
      <c r="B2" s="1" t="inlineStr">
        <is>
          <t>Технологические карты</t>
        </is>
      </c>
    </row>
    <row r="3" ht="30" customHeight="1">
      <c r="B3" s="2" t="inlineStr">
        <is>
          <t>Одна строка — один ингредиент в одной порции. Нетто указывайте в базовой единице из листа «Ингредиенты».</t>
        </is>
      </c>
    </row>
    <row r="4">
      <c r="B4" s="14" t="inlineStr">
        <is>
          <t>← Дашборд</t>
        </is>
      </c>
    </row>
    <row r="5" ht="32" customHeight="1">
      <c r="B5" s="15" t="inlineStr">
        <is>
          <t>Блюдо</t>
        </is>
      </c>
      <c r="C5" s="15" t="inlineStr">
        <is>
          <t>Ингредиент</t>
        </is>
      </c>
      <c r="D5" s="15" t="inlineStr">
        <is>
          <t>Нетто на порцию</t>
        </is>
      </c>
      <c r="E5" s="15" t="inlineStr">
        <is>
          <t>Цена полезной ед.</t>
        </is>
      </c>
      <c r="F5" s="15" t="inlineStr">
        <is>
          <t>Стоимость ингредиента</t>
        </is>
      </c>
      <c r="G5" s="15" t="inlineStr">
        <is>
          <t>Комментарий</t>
        </is>
      </c>
      <c r="H5" s="15" t="inlineStr">
        <is>
          <t>Контроль</t>
        </is>
      </c>
    </row>
    <row r="6">
      <c r="B6" s="16" t="inlineStr">
        <is>
          <t>Курица с рисом</t>
        </is>
      </c>
      <c r="C6" s="16" t="inlineStr">
        <is>
          <t>Куриное филе</t>
        </is>
      </c>
      <c r="D6" s="21" t="n">
        <v>0.2</v>
      </c>
      <c r="E6" s="17">
        <f>IFERROR(VLOOKUP(C6,'Ингредиенты'!$B$6:$I$55,8,FALSE),0)</f>
        <v/>
      </c>
      <c r="F6" s="17">
        <f>D6*E6</f>
        <v/>
      </c>
      <c r="G6" s="16" t="inlineStr"/>
      <c r="H6" s="20">
        <f>IF(OR(C6="",E6=0),"Проверьте","OK")</f>
        <v/>
      </c>
    </row>
    <row r="7">
      <c r="B7" s="16" t="inlineStr">
        <is>
          <t>Курица с рисом</t>
        </is>
      </c>
      <c r="C7" s="16" t="inlineStr">
        <is>
          <t>Рис</t>
        </is>
      </c>
      <c r="D7" s="21" t="n">
        <v>0.08</v>
      </c>
      <c r="E7" s="17">
        <f>IFERROR(VLOOKUP(C7,'Ингредиенты'!$B$6:$I$55,8,FALSE),0)</f>
        <v/>
      </c>
      <c r="F7" s="17">
        <f>D7*E7</f>
        <v/>
      </c>
      <c r="G7" s="16" t="inlineStr"/>
      <c r="H7" s="20">
        <f>IF(OR(C7="",E7=0),"Проверьте","OK")</f>
        <v/>
      </c>
    </row>
    <row r="8">
      <c r="B8" s="16" t="inlineStr">
        <is>
          <t>Курица с рисом</t>
        </is>
      </c>
      <c r="C8" s="16" t="inlineStr">
        <is>
          <t>Лук</t>
        </is>
      </c>
      <c r="D8" s="21" t="n">
        <v>0.03</v>
      </c>
      <c r="E8" s="17">
        <f>IFERROR(VLOOKUP(C8,'Ингредиенты'!$B$6:$I$55,8,FALSE),0)</f>
        <v/>
      </c>
      <c r="F8" s="17">
        <f>D8*E8</f>
        <v/>
      </c>
      <c r="G8" s="16" t="inlineStr"/>
      <c r="H8" s="20">
        <f>IF(OR(C8="",E8=0),"Проверьте","OK")</f>
        <v/>
      </c>
    </row>
    <row r="9">
      <c r="B9" s="16" t="inlineStr">
        <is>
          <t>Курица с рисом</t>
        </is>
      </c>
      <c r="C9" s="16" t="inlineStr">
        <is>
          <t>Масло растительное</t>
        </is>
      </c>
      <c r="D9" s="21" t="n">
        <v>0.01</v>
      </c>
      <c r="E9" s="17">
        <f>IFERROR(VLOOKUP(C9,'Ингредиенты'!$B$6:$I$55,8,FALSE),0)</f>
        <v/>
      </c>
      <c r="F9" s="17">
        <f>D9*E9</f>
        <v/>
      </c>
      <c r="G9" s="16" t="inlineStr"/>
      <c r="H9" s="20">
        <f>IF(OR(C9="",E9=0),"Проверьте","OK")</f>
        <v/>
      </c>
    </row>
    <row r="10">
      <c r="B10" s="16" t="inlineStr">
        <is>
          <t>Курица с рисом</t>
        </is>
      </c>
      <c r="C10" s="16" t="inlineStr">
        <is>
          <t>Соль</t>
        </is>
      </c>
      <c r="D10" s="21" t="n">
        <v>0.002</v>
      </c>
      <c r="E10" s="17">
        <f>IFERROR(VLOOKUP(C10,'Ингредиенты'!$B$6:$I$55,8,FALSE),0)</f>
        <v/>
      </c>
      <c r="F10" s="17">
        <f>D10*E10</f>
        <v/>
      </c>
      <c r="G10" s="16" t="inlineStr"/>
      <c r="H10" s="20">
        <f>IF(OR(C10="",E10=0),"Проверьте","OK")</f>
        <v/>
      </c>
    </row>
    <row r="11">
      <c r="B11" s="16" t="inlineStr">
        <is>
          <t>Курица с рисом</t>
        </is>
      </c>
      <c r="C11" s="16" t="inlineStr">
        <is>
          <t>Зелень</t>
        </is>
      </c>
      <c r="D11" s="21" t="n">
        <v>0.005</v>
      </c>
      <c r="E11" s="17">
        <f>IFERROR(VLOOKUP(C11,'Ингредиенты'!$B$6:$I$55,8,FALSE),0)</f>
        <v/>
      </c>
      <c r="F11" s="17">
        <f>D11*E11</f>
        <v/>
      </c>
      <c r="G11" s="16" t="inlineStr"/>
      <c r="H11" s="20">
        <f>IF(OR(C11="",E11=0),"Проверьте","OK")</f>
        <v/>
      </c>
    </row>
    <row r="12">
      <c r="B12" s="16" t="inlineStr">
        <is>
          <t>Стейк с картофелем</t>
        </is>
      </c>
      <c r="C12" s="16" t="inlineStr">
        <is>
          <t>Говядина</t>
        </is>
      </c>
      <c r="D12" s="21" t="n">
        <v>0.22</v>
      </c>
      <c r="E12" s="17">
        <f>IFERROR(VLOOKUP(C12,'Ингредиенты'!$B$6:$I$55,8,FALSE),0)</f>
        <v/>
      </c>
      <c r="F12" s="17">
        <f>D12*E12</f>
        <v/>
      </c>
      <c r="G12" s="16" t="inlineStr"/>
      <c r="H12" s="20">
        <f>IF(OR(C12="",E12=0),"Проверьте","OK")</f>
        <v/>
      </c>
    </row>
    <row r="13">
      <c r="B13" s="16" t="inlineStr">
        <is>
          <t>Стейк с картофелем</t>
        </is>
      </c>
      <c r="C13" s="16" t="inlineStr">
        <is>
          <t>Картофель</t>
        </is>
      </c>
      <c r="D13" s="21" t="n">
        <v>0.2</v>
      </c>
      <c r="E13" s="17">
        <f>IFERROR(VLOOKUP(C13,'Ингредиенты'!$B$6:$I$55,8,FALSE),0)</f>
        <v/>
      </c>
      <c r="F13" s="17">
        <f>D13*E13</f>
        <v/>
      </c>
      <c r="G13" s="16" t="inlineStr"/>
      <c r="H13" s="20">
        <f>IF(OR(C13="",E13=0),"Проверьте","OK")</f>
        <v/>
      </c>
    </row>
    <row r="14">
      <c r="B14" s="16" t="inlineStr">
        <is>
          <t>Стейк с картофелем</t>
        </is>
      </c>
      <c r="C14" s="16" t="inlineStr">
        <is>
          <t>Масло растительное</t>
        </is>
      </c>
      <c r="D14" s="21" t="n">
        <v>0.01</v>
      </c>
      <c r="E14" s="17">
        <f>IFERROR(VLOOKUP(C14,'Ингредиенты'!$B$6:$I$55,8,FALSE),0)</f>
        <v/>
      </c>
      <c r="F14" s="17">
        <f>D14*E14</f>
        <v/>
      </c>
      <c r="G14" s="16" t="inlineStr"/>
      <c r="H14" s="20">
        <f>IF(OR(C14="",E14=0),"Проверьте","OK")</f>
        <v/>
      </c>
    </row>
    <row r="15">
      <c r="B15" s="16" t="inlineStr">
        <is>
          <t>Стейк с картофелем</t>
        </is>
      </c>
      <c r="C15" s="16" t="inlineStr">
        <is>
          <t>Соль</t>
        </is>
      </c>
      <c r="D15" s="21" t="n">
        <v>0.003</v>
      </c>
      <c r="E15" s="17">
        <f>IFERROR(VLOOKUP(C15,'Ингредиенты'!$B$6:$I$55,8,FALSE),0)</f>
        <v/>
      </c>
      <c r="F15" s="17">
        <f>D15*E15</f>
        <v/>
      </c>
      <c r="G15" s="16" t="inlineStr"/>
      <c r="H15" s="20">
        <f>IF(OR(C15="",E15=0),"Проверьте","OK")</f>
        <v/>
      </c>
    </row>
    <row r="16">
      <c r="B16" s="16" t="inlineStr">
        <is>
          <t>Стейк с картофелем</t>
        </is>
      </c>
      <c r="C16" s="16" t="inlineStr">
        <is>
          <t>Зелень</t>
        </is>
      </c>
      <c r="D16" s="21" t="n">
        <v>0.005</v>
      </c>
      <c r="E16" s="17">
        <f>IFERROR(VLOOKUP(C16,'Ингредиенты'!$B$6:$I$55,8,FALSE),0)</f>
        <v/>
      </c>
      <c r="F16" s="17">
        <f>D16*E16</f>
        <v/>
      </c>
      <c r="G16" s="16" t="inlineStr"/>
      <c r="H16" s="20">
        <f>IF(OR(C16="",E16=0),"Проверьте","OK")</f>
        <v/>
      </c>
    </row>
    <row r="17">
      <c r="B17" s="16" t="inlineStr">
        <is>
          <t>Стейк с картофелем</t>
        </is>
      </c>
      <c r="C17" s="16" t="inlineStr">
        <is>
          <t>Томаты</t>
        </is>
      </c>
      <c r="D17" s="21" t="n">
        <v>0.08</v>
      </c>
      <c r="E17" s="17">
        <f>IFERROR(VLOOKUP(C17,'Ингредиенты'!$B$6:$I$55,8,FALSE),0)</f>
        <v/>
      </c>
      <c r="F17" s="17">
        <f>D17*E17</f>
        <v/>
      </c>
      <c r="G17" s="16" t="inlineStr"/>
      <c r="H17" s="20">
        <f>IF(OR(C17="",E17=0),"Проверьте","OK")</f>
        <v/>
      </c>
    </row>
    <row r="18">
      <c r="B18" s="16" t="inlineStr">
        <is>
          <t>Грибной крем-суп</t>
        </is>
      </c>
      <c r="C18" s="16" t="inlineStr">
        <is>
          <t>Шампиньоны</t>
        </is>
      </c>
      <c r="D18" s="21" t="n">
        <v>0.15</v>
      </c>
      <c r="E18" s="17">
        <f>IFERROR(VLOOKUP(C18,'Ингредиенты'!$B$6:$I$55,8,FALSE),0)</f>
        <v/>
      </c>
      <c r="F18" s="17">
        <f>D18*E18</f>
        <v/>
      </c>
      <c r="G18" s="16" t="inlineStr"/>
      <c r="H18" s="20">
        <f>IF(OR(C18="",E18=0),"Проверьте","OK")</f>
        <v/>
      </c>
    </row>
    <row r="19">
      <c r="B19" s="16" t="inlineStr">
        <is>
          <t>Грибной крем-суп</t>
        </is>
      </c>
      <c r="C19" s="16" t="inlineStr">
        <is>
          <t>Сливки</t>
        </is>
      </c>
      <c r="D19" s="21" t="n">
        <v>0.08</v>
      </c>
      <c r="E19" s="17">
        <f>IFERROR(VLOOKUP(C19,'Ингредиенты'!$B$6:$I$55,8,FALSE),0)</f>
        <v/>
      </c>
      <c r="F19" s="17">
        <f>D19*E19</f>
        <v/>
      </c>
      <c r="G19" s="16" t="inlineStr"/>
      <c r="H19" s="20">
        <f>IF(OR(C19="",E19=0),"Проверьте","OK")</f>
        <v/>
      </c>
    </row>
    <row r="20">
      <c r="B20" s="16" t="inlineStr">
        <is>
          <t>Грибной крем-суп</t>
        </is>
      </c>
      <c r="C20" s="16" t="inlineStr">
        <is>
          <t>Лук</t>
        </is>
      </c>
      <c r="D20" s="21" t="n">
        <v>0.04</v>
      </c>
      <c r="E20" s="17">
        <f>IFERROR(VLOOKUP(C20,'Ингредиенты'!$B$6:$I$55,8,FALSE),0)</f>
        <v/>
      </c>
      <c r="F20" s="17">
        <f>D20*E20</f>
        <v/>
      </c>
      <c r="G20" s="16" t="inlineStr"/>
      <c r="H20" s="20">
        <f>IF(OR(C20="",E20=0),"Проверьте","OK")</f>
        <v/>
      </c>
    </row>
    <row r="21">
      <c r="B21" s="16" t="inlineStr">
        <is>
          <t>Грибной крем-суп</t>
        </is>
      </c>
      <c r="C21" s="16" t="inlineStr">
        <is>
          <t>Масло растительное</t>
        </is>
      </c>
      <c r="D21" s="21" t="n">
        <v>0.005</v>
      </c>
      <c r="E21" s="17">
        <f>IFERROR(VLOOKUP(C21,'Ингредиенты'!$B$6:$I$55,8,FALSE),0)</f>
        <v/>
      </c>
      <c r="F21" s="17">
        <f>D21*E21</f>
        <v/>
      </c>
      <c r="G21" s="16" t="inlineStr"/>
      <c r="H21" s="20">
        <f>IF(OR(C21="",E21=0),"Проверьте","OK")</f>
        <v/>
      </c>
    </row>
    <row r="22">
      <c r="B22" s="16" t="inlineStr">
        <is>
          <t>Грибной крем-суп</t>
        </is>
      </c>
      <c r="C22" s="16" t="inlineStr">
        <is>
          <t>Соль</t>
        </is>
      </c>
      <c r="D22" s="21" t="n">
        <v>0.002</v>
      </c>
      <c r="E22" s="17">
        <f>IFERROR(VLOOKUP(C22,'Ингредиенты'!$B$6:$I$55,8,FALSE),0)</f>
        <v/>
      </c>
      <c r="F22" s="17">
        <f>D22*E22</f>
        <v/>
      </c>
      <c r="G22" s="16" t="inlineStr"/>
      <c r="H22" s="20">
        <f>IF(OR(C22="",E22=0),"Проверьте","OK")</f>
        <v/>
      </c>
    </row>
    <row r="23">
      <c r="B23" s="16" t="inlineStr">
        <is>
          <t>Грибной крем-суп</t>
        </is>
      </c>
      <c r="C23" s="16" t="inlineStr">
        <is>
          <t>Зелень</t>
        </is>
      </c>
      <c r="D23" s="21" t="n">
        <v>0.003</v>
      </c>
      <c r="E23" s="17">
        <f>IFERROR(VLOOKUP(C23,'Ингредиенты'!$B$6:$I$55,8,FALSE),0)</f>
        <v/>
      </c>
      <c r="F23" s="17">
        <f>D23*E23</f>
        <v/>
      </c>
      <c r="G23" s="16" t="inlineStr"/>
      <c r="H23" s="20">
        <f>IF(OR(C23="",E23=0),"Проверьте","OK")</f>
        <v/>
      </c>
    </row>
    <row r="24">
      <c r="B24" s="16" t="inlineStr">
        <is>
          <t>Салат с томатами и сыром</t>
        </is>
      </c>
      <c r="C24" s="16" t="inlineStr">
        <is>
          <t>Томаты</t>
        </is>
      </c>
      <c r="D24" s="21" t="n">
        <v>0.18</v>
      </c>
      <c r="E24" s="17">
        <f>IFERROR(VLOOKUP(C24,'Ингредиенты'!$B$6:$I$55,8,FALSE),0)</f>
        <v/>
      </c>
      <c r="F24" s="17">
        <f>D24*E24</f>
        <v/>
      </c>
      <c r="G24" s="16" t="inlineStr"/>
      <c r="H24" s="20">
        <f>IF(OR(C24="",E24=0),"Проверьте","OK")</f>
        <v/>
      </c>
    </row>
    <row r="25">
      <c r="B25" s="16" t="inlineStr">
        <is>
          <t>Салат с томатами и сыром</t>
        </is>
      </c>
      <c r="C25" s="16" t="inlineStr">
        <is>
          <t>Сыр</t>
        </is>
      </c>
      <c r="D25" s="21" t="n">
        <v>0.08</v>
      </c>
      <c r="E25" s="17">
        <f>IFERROR(VLOOKUP(C25,'Ингредиенты'!$B$6:$I$55,8,FALSE),0)</f>
        <v/>
      </c>
      <c r="F25" s="17">
        <f>D25*E25</f>
        <v/>
      </c>
      <c r="G25" s="16" t="inlineStr"/>
      <c r="H25" s="20">
        <f>IF(OR(C25="",E25=0),"Проверьте","OK")</f>
        <v/>
      </c>
    </row>
    <row r="26">
      <c r="B26" s="16" t="inlineStr">
        <is>
          <t>Салат с томатами и сыром</t>
        </is>
      </c>
      <c r="C26" s="16" t="inlineStr">
        <is>
          <t>Масло растительное</t>
        </is>
      </c>
      <c r="D26" s="21" t="n">
        <v>0.015</v>
      </c>
      <c r="E26" s="17">
        <f>IFERROR(VLOOKUP(C26,'Ингредиенты'!$B$6:$I$55,8,FALSE),0)</f>
        <v/>
      </c>
      <c r="F26" s="17">
        <f>D26*E26</f>
        <v/>
      </c>
      <c r="G26" s="16" t="inlineStr"/>
      <c r="H26" s="20">
        <f>IF(OR(C26="",E26=0),"Проверьте","OK")</f>
        <v/>
      </c>
    </row>
    <row r="27">
      <c r="B27" s="16" t="inlineStr">
        <is>
          <t>Салат с томатами и сыром</t>
        </is>
      </c>
      <c r="C27" s="16" t="inlineStr">
        <is>
          <t>Зелень</t>
        </is>
      </c>
      <c r="D27" s="21" t="n">
        <v>0.01</v>
      </c>
      <c r="E27" s="17">
        <f>IFERROR(VLOOKUP(C27,'Ингредиенты'!$B$6:$I$55,8,FALSE),0)</f>
        <v/>
      </c>
      <c r="F27" s="17">
        <f>D27*E27</f>
        <v/>
      </c>
      <c r="G27" s="16" t="inlineStr"/>
      <c r="H27" s="20">
        <f>IF(OR(C27="",E27=0),"Проверьте","OK")</f>
        <v/>
      </c>
    </row>
    <row r="28">
      <c r="B28" s="16" t="inlineStr">
        <is>
          <t>Салат с томатами и сыром</t>
        </is>
      </c>
      <c r="C28" s="16" t="inlineStr">
        <is>
          <t>Соль</t>
        </is>
      </c>
      <c r="D28" s="21" t="n">
        <v>0.002</v>
      </c>
      <c r="E28" s="17">
        <f>IFERROR(VLOOKUP(C28,'Ингредиенты'!$B$6:$I$55,8,FALSE),0)</f>
        <v/>
      </c>
      <c r="F28" s="17">
        <f>D28*E28</f>
        <v/>
      </c>
      <c r="G28" s="16" t="inlineStr"/>
      <c r="H28" s="20">
        <f>IF(OR(C28="",E28=0),"Проверьте","OK")</f>
        <v/>
      </c>
    </row>
    <row r="29">
      <c r="B29" s="16" t="n"/>
      <c r="C29" s="16" t="n"/>
      <c r="D29" s="21" t="n"/>
      <c r="E29" s="17">
        <f>IFERROR(VLOOKUP(C29,'Ингредиенты'!$B$6:$I$55,8,FALSE),0)</f>
        <v/>
      </c>
      <c r="F29" s="17">
        <f>D29*E29</f>
        <v/>
      </c>
      <c r="G29" s="16" t="n"/>
      <c r="H29" s="20">
        <f>IF(OR(C29="",E29=0),"Проверьте","OK")</f>
        <v/>
      </c>
    </row>
    <row r="30">
      <c r="B30" s="16" t="n"/>
      <c r="C30" s="16" t="n"/>
      <c r="D30" s="21" t="n"/>
      <c r="E30" s="17">
        <f>IFERROR(VLOOKUP(C30,'Ингредиенты'!$B$6:$I$55,8,FALSE),0)</f>
        <v/>
      </c>
      <c r="F30" s="17">
        <f>D30*E30</f>
        <v/>
      </c>
      <c r="G30" s="16" t="n"/>
      <c r="H30" s="20">
        <f>IF(OR(C30="",E30=0),"Проверьте","OK")</f>
        <v/>
      </c>
    </row>
    <row r="31">
      <c r="B31" s="16" t="n"/>
      <c r="C31" s="16" t="n"/>
      <c r="D31" s="21" t="n"/>
      <c r="E31" s="17">
        <f>IFERROR(VLOOKUP(C31,'Ингредиенты'!$B$6:$I$55,8,FALSE),0)</f>
        <v/>
      </c>
      <c r="F31" s="17">
        <f>D31*E31</f>
        <v/>
      </c>
      <c r="G31" s="16" t="n"/>
      <c r="H31" s="20">
        <f>IF(OR(C31="",E31=0),"Проверьте","OK")</f>
        <v/>
      </c>
    </row>
    <row r="32">
      <c r="B32" s="16" t="n"/>
      <c r="C32" s="16" t="n"/>
      <c r="D32" s="21" t="n"/>
      <c r="E32" s="17">
        <f>IFERROR(VLOOKUP(C32,'Ингредиенты'!$B$6:$I$55,8,FALSE),0)</f>
        <v/>
      </c>
      <c r="F32" s="17">
        <f>D32*E32</f>
        <v/>
      </c>
      <c r="G32" s="16" t="n"/>
      <c r="H32" s="20">
        <f>IF(OR(C32="",E32=0),"Проверьте","OK")</f>
        <v/>
      </c>
    </row>
    <row r="33">
      <c r="B33" s="16" t="n"/>
      <c r="C33" s="16" t="n"/>
      <c r="D33" s="21" t="n"/>
      <c r="E33" s="17">
        <f>IFERROR(VLOOKUP(C33,'Ингредиенты'!$B$6:$I$55,8,FALSE),0)</f>
        <v/>
      </c>
      <c r="F33" s="17">
        <f>D33*E33</f>
        <v/>
      </c>
      <c r="G33" s="16" t="n"/>
      <c r="H33" s="20">
        <f>IF(OR(C33="",E33=0),"Проверьте","OK")</f>
        <v/>
      </c>
    </row>
    <row r="34">
      <c r="B34" s="16" t="n"/>
      <c r="C34" s="16" t="n"/>
      <c r="D34" s="21" t="n"/>
      <c r="E34" s="17">
        <f>IFERROR(VLOOKUP(C34,'Ингредиенты'!$B$6:$I$55,8,FALSE),0)</f>
        <v/>
      </c>
      <c r="F34" s="17">
        <f>D34*E34</f>
        <v/>
      </c>
      <c r="G34" s="16" t="n"/>
      <c r="H34" s="20">
        <f>IF(OR(C34="",E34=0),"Проверьте","OK")</f>
        <v/>
      </c>
    </row>
    <row r="35">
      <c r="B35" s="16" t="n"/>
      <c r="C35" s="16" t="n"/>
      <c r="D35" s="21" t="n"/>
      <c r="E35" s="17">
        <f>IFERROR(VLOOKUP(C35,'Ингредиенты'!$B$6:$I$55,8,FALSE),0)</f>
        <v/>
      </c>
      <c r="F35" s="17">
        <f>D35*E35</f>
        <v/>
      </c>
      <c r="G35" s="16" t="n"/>
      <c r="H35" s="20">
        <f>IF(OR(C35="",E35=0),"Проверьте","OK")</f>
        <v/>
      </c>
    </row>
    <row r="36">
      <c r="B36" s="16" t="n"/>
      <c r="C36" s="16" t="n"/>
      <c r="D36" s="21" t="n"/>
      <c r="E36" s="17">
        <f>IFERROR(VLOOKUP(C36,'Ингредиенты'!$B$6:$I$55,8,FALSE),0)</f>
        <v/>
      </c>
      <c r="F36" s="17">
        <f>D36*E36</f>
        <v/>
      </c>
      <c r="G36" s="16" t="n"/>
      <c r="H36" s="20">
        <f>IF(OR(C36="",E36=0),"Проверьте","OK")</f>
        <v/>
      </c>
    </row>
    <row r="37">
      <c r="B37" s="16" t="n"/>
      <c r="C37" s="16" t="n"/>
      <c r="D37" s="21" t="n"/>
      <c r="E37" s="17">
        <f>IFERROR(VLOOKUP(C37,'Ингредиенты'!$B$6:$I$55,8,FALSE),0)</f>
        <v/>
      </c>
      <c r="F37" s="17">
        <f>D37*E37</f>
        <v/>
      </c>
      <c r="G37" s="16" t="n"/>
      <c r="H37" s="20">
        <f>IF(OR(C37="",E37=0),"Проверьте","OK")</f>
        <v/>
      </c>
    </row>
    <row r="38">
      <c r="B38" s="16" t="n"/>
      <c r="C38" s="16" t="n"/>
      <c r="D38" s="21" t="n"/>
      <c r="E38" s="17">
        <f>IFERROR(VLOOKUP(C38,'Ингредиенты'!$B$6:$I$55,8,FALSE),0)</f>
        <v/>
      </c>
      <c r="F38" s="17">
        <f>D38*E38</f>
        <v/>
      </c>
      <c r="G38" s="16" t="n"/>
      <c r="H38" s="20">
        <f>IF(OR(C38="",E38=0),"Проверьте","OK")</f>
        <v/>
      </c>
    </row>
    <row r="39">
      <c r="B39" s="16" t="n"/>
      <c r="C39" s="16" t="n"/>
      <c r="D39" s="21" t="n"/>
      <c r="E39" s="17">
        <f>IFERROR(VLOOKUP(C39,'Ингредиенты'!$B$6:$I$55,8,FALSE),0)</f>
        <v/>
      </c>
      <c r="F39" s="17">
        <f>D39*E39</f>
        <v/>
      </c>
      <c r="G39" s="16" t="n"/>
      <c r="H39" s="20">
        <f>IF(OR(C39="",E39=0),"Проверьте","OK")</f>
        <v/>
      </c>
    </row>
    <row r="40">
      <c r="B40" s="16" t="n"/>
      <c r="C40" s="16" t="n"/>
      <c r="D40" s="21" t="n"/>
      <c r="E40" s="17">
        <f>IFERROR(VLOOKUP(C40,'Ингредиенты'!$B$6:$I$55,8,FALSE),0)</f>
        <v/>
      </c>
      <c r="F40" s="17">
        <f>D40*E40</f>
        <v/>
      </c>
      <c r="G40" s="16" t="n"/>
      <c r="H40" s="20">
        <f>IF(OR(C40="",E40=0),"Проверьте","OK")</f>
        <v/>
      </c>
    </row>
    <row r="41">
      <c r="B41" s="16" t="n"/>
      <c r="C41" s="16" t="n"/>
      <c r="D41" s="21" t="n"/>
      <c r="E41" s="17">
        <f>IFERROR(VLOOKUP(C41,'Ингредиенты'!$B$6:$I$55,8,FALSE),0)</f>
        <v/>
      </c>
      <c r="F41" s="17">
        <f>D41*E41</f>
        <v/>
      </c>
      <c r="G41" s="16" t="n"/>
      <c r="H41" s="20">
        <f>IF(OR(C41="",E41=0),"Проверьте","OK")</f>
        <v/>
      </c>
    </row>
    <row r="42">
      <c r="B42" s="16" t="n"/>
      <c r="C42" s="16" t="n"/>
      <c r="D42" s="21" t="n"/>
      <c r="E42" s="17">
        <f>IFERROR(VLOOKUP(C42,'Ингредиенты'!$B$6:$I$55,8,FALSE),0)</f>
        <v/>
      </c>
      <c r="F42" s="17">
        <f>D42*E42</f>
        <v/>
      </c>
      <c r="G42" s="16" t="n"/>
      <c r="H42" s="20">
        <f>IF(OR(C42="",E42=0),"Проверьте","OK")</f>
        <v/>
      </c>
    </row>
    <row r="43">
      <c r="B43" s="16" t="n"/>
      <c r="C43" s="16" t="n"/>
      <c r="D43" s="21" t="n"/>
      <c r="E43" s="17">
        <f>IFERROR(VLOOKUP(C43,'Ингредиенты'!$B$6:$I$55,8,FALSE),0)</f>
        <v/>
      </c>
      <c r="F43" s="17">
        <f>D43*E43</f>
        <v/>
      </c>
      <c r="G43" s="16" t="n"/>
      <c r="H43" s="20">
        <f>IF(OR(C43="",E43=0),"Проверьте","OK")</f>
        <v/>
      </c>
    </row>
    <row r="44">
      <c r="B44" s="16" t="n"/>
      <c r="C44" s="16" t="n"/>
      <c r="D44" s="21" t="n"/>
      <c r="E44" s="17">
        <f>IFERROR(VLOOKUP(C44,'Ингредиенты'!$B$6:$I$55,8,FALSE),0)</f>
        <v/>
      </c>
      <c r="F44" s="17">
        <f>D44*E44</f>
        <v/>
      </c>
      <c r="G44" s="16" t="n"/>
      <c r="H44" s="20">
        <f>IF(OR(C44="",E44=0),"Проверьте","OK")</f>
        <v/>
      </c>
    </row>
    <row r="45">
      <c r="B45" s="16" t="n"/>
      <c r="C45" s="16" t="n"/>
      <c r="D45" s="21" t="n"/>
      <c r="E45" s="17">
        <f>IFERROR(VLOOKUP(C45,'Ингредиенты'!$B$6:$I$55,8,FALSE),0)</f>
        <v/>
      </c>
      <c r="F45" s="17">
        <f>D45*E45</f>
        <v/>
      </c>
      <c r="G45" s="16" t="n"/>
      <c r="H45" s="20">
        <f>IF(OR(C45="",E45=0),"Проверьте","OK")</f>
        <v/>
      </c>
    </row>
    <row r="46">
      <c r="B46" s="16" t="n"/>
      <c r="C46" s="16" t="n"/>
      <c r="D46" s="21" t="n"/>
      <c r="E46" s="17">
        <f>IFERROR(VLOOKUP(C46,'Ингредиенты'!$B$6:$I$55,8,FALSE),0)</f>
        <v/>
      </c>
      <c r="F46" s="17">
        <f>D46*E46</f>
        <v/>
      </c>
      <c r="G46" s="16" t="n"/>
      <c r="H46" s="20">
        <f>IF(OR(C46="",E46=0),"Проверьте","OK")</f>
        <v/>
      </c>
    </row>
    <row r="47">
      <c r="B47" s="16" t="n"/>
      <c r="C47" s="16" t="n"/>
      <c r="D47" s="21" t="n"/>
      <c r="E47" s="17">
        <f>IFERROR(VLOOKUP(C47,'Ингредиенты'!$B$6:$I$55,8,FALSE),0)</f>
        <v/>
      </c>
      <c r="F47" s="17">
        <f>D47*E47</f>
        <v/>
      </c>
      <c r="G47" s="16" t="n"/>
      <c r="H47" s="20">
        <f>IF(OR(C47="",E47=0),"Проверьте","OK")</f>
        <v/>
      </c>
    </row>
    <row r="48">
      <c r="B48" s="16" t="n"/>
      <c r="C48" s="16" t="n"/>
      <c r="D48" s="21" t="n"/>
      <c r="E48" s="17">
        <f>IFERROR(VLOOKUP(C48,'Ингредиенты'!$B$6:$I$55,8,FALSE),0)</f>
        <v/>
      </c>
      <c r="F48" s="17">
        <f>D48*E48</f>
        <v/>
      </c>
      <c r="G48" s="16" t="n"/>
      <c r="H48" s="20">
        <f>IF(OR(C48="",E48=0),"Проверьте","OK")</f>
        <v/>
      </c>
    </row>
    <row r="49">
      <c r="B49" s="16" t="n"/>
      <c r="C49" s="16" t="n"/>
      <c r="D49" s="21" t="n"/>
      <c r="E49" s="17">
        <f>IFERROR(VLOOKUP(C49,'Ингредиенты'!$B$6:$I$55,8,FALSE),0)</f>
        <v/>
      </c>
      <c r="F49" s="17">
        <f>D49*E49</f>
        <v/>
      </c>
      <c r="G49" s="16" t="n"/>
      <c r="H49" s="20">
        <f>IF(OR(C49="",E49=0),"Проверьте","OK")</f>
        <v/>
      </c>
    </row>
    <row r="50">
      <c r="B50" s="16" t="n"/>
      <c r="C50" s="16" t="n"/>
      <c r="D50" s="21" t="n"/>
      <c r="E50" s="17">
        <f>IFERROR(VLOOKUP(C50,'Ингредиенты'!$B$6:$I$55,8,FALSE),0)</f>
        <v/>
      </c>
      <c r="F50" s="17">
        <f>D50*E50</f>
        <v/>
      </c>
      <c r="G50" s="16" t="n"/>
      <c r="H50" s="20">
        <f>IF(OR(C50="",E50=0),"Проверьте","OK")</f>
        <v/>
      </c>
    </row>
    <row r="51">
      <c r="B51" s="16" t="n"/>
      <c r="C51" s="16" t="n"/>
      <c r="D51" s="21" t="n"/>
      <c r="E51" s="17">
        <f>IFERROR(VLOOKUP(C51,'Ингредиенты'!$B$6:$I$55,8,FALSE),0)</f>
        <v/>
      </c>
      <c r="F51" s="17">
        <f>D51*E51</f>
        <v/>
      </c>
      <c r="G51" s="16" t="n"/>
      <c r="H51" s="20">
        <f>IF(OR(C51="",E51=0),"Проверьте","OK")</f>
        <v/>
      </c>
    </row>
    <row r="52">
      <c r="B52" s="16" t="n"/>
      <c r="C52" s="16" t="n"/>
      <c r="D52" s="21" t="n"/>
      <c r="E52" s="17">
        <f>IFERROR(VLOOKUP(C52,'Ингредиенты'!$B$6:$I$55,8,FALSE),0)</f>
        <v/>
      </c>
      <c r="F52" s="17">
        <f>D52*E52</f>
        <v/>
      </c>
      <c r="G52" s="16" t="n"/>
      <c r="H52" s="20">
        <f>IF(OR(C52="",E52=0),"Проверьте","OK")</f>
        <v/>
      </c>
    </row>
    <row r="53">
      <c r="B53" s="16" t="n"/>
      <c r="C53" s="16" t="n"/>
      <c r="D53" s="21" t="n"/>
      <c r="E53" s="17">
        <f>IFERROR(VLOOKUP(C53,'Ингредиенты'!$B$6:$I$55,8,FALSE),0)</f>
        <v/>
      </c>
      <c r="F53" s="17">
        <f>D53*E53</f>
        <v/>
      </c>
      <c r="G53" s="16" t="n"/>
      <c r="H53" s="20">
        <f>IF(OR(C53="",E53=0),"Проверьте","OK")</f>
        <v/>
      </c>
    </row>
    <row r="54">
      <c r="B54" s="16" t="n"/>
      <c r="C54" s="16" t="n"/>
      <c r="D54" s="21" t="n"/>
      <c r="E54" s="17">
        <f>IFERROR(VLOOKUP(C54,'Ингредиенты'!$B$6:$I$55,8,FALSE),0)</f>
        <v/>
      </c>
      <c r="F54" s="17">
        <f>D54*E54</f>
        <v/>
      </c>
      <c r="G54" s="16" t="n"/>
      <c r="H54" s="20">
        <f>IF(OR(C54="",E54=0),"Проверьте","OK")</f>
        <v/>
      </c>
    </row>
    <row r="55">
      <c r="B55" s="16" t="n"/>
      <c r="C55" s="16" t="n"/>
      <c r="D55" s="21" t="n"/>
      <c r="E55" s="17">
        <f>IFERROR(VLOOKUP(C55,'Ингредиенты'!$B$6:$I$55,8,FALSE),0)</f>
        <v/>
      </c>
      <c r="F55" s="17">
        <f>D55*E55</f>
        <v/>
      </c>
      <c r="G55" s="16" t="n"/>
      <c r="H55" s="20">
        <f>IF(OR(C55="",E55=0),"Проверьте","OK")</f>
        <v/>
      </c>
    </row>
    <row r="56">
      <c r="B56" s="16" t="n"/>
      <c r="C56" s="16" t="n"/>
      <c r="D56" s="21" t="n"/>
      <c r="E56" s="17">
        <f>IFERROR(VLOOKUP(C56,'Ингредиенты'!$B$6:$I$55,8,FALSE),0)</f>
        <v/>
      </c>
      <c r="F56" s="17">
        <f>D56*E56</f>
        <v/>
      </c>
      <c r="G56" s="16" t="n"/>
      <c r="H56" s="20">
        <f>IF(OR(C56="",E56=0),"Проверьте","OK")</f>
        <v/>
      </c>
    </row>
    <row r="57">
      <c r="B57" s="16" t="n"/>
      <c r="C57" s="16" t="n"/>
      <c r="D57" s="21" t="n"/>
      <c r="E57" s="17">
        <f>IFERROR(VLOOKUP(C57,'Ингредиенты'!$B$6:$I$55,8,FALSE),0)</f>
        <v/>
      </c>
      <c r="F57" s="17">
        <f>D57*E57</f>
        <v/>
      </c>
      <c r="G57" s="16" t="n"/>
      <c r="H57" s="20">
        <f>IF(OR(C57="",E57=0),"Проверьте","OK")</f>
        <v/>
      </c>
    </row>
    <row r="58">
      <c r="B58" s="16" t="n"/>
      <c r="C58" s="16" t="n"/>
      <c r="D58" s="21" t="n"/>
      <c r="E58" s="17">
        <f>IFERROR(VLOOKUP(C58,'Ингредиенты'!$B$6:$I$55,8,FALSE),0)</f>
        <v/>
      </c>
      <c r="F58" s="17">
        <f>D58*E58</f>
        <v/>
      </c>
      <c r="G58" s="16" t="n"/>
      <c r="H58" s="20">
        <f>IF(OR(C58="",E58=0),"Проверьте","OK")</f>
        <v/>
      </c>
    </row>
    <row r="59">
      <c r="B59" s="16" t="n"/>
      <c r="C59" s="16" t="n"/>
      <c r="D59" s="21" t="n"/>
      <c r="E59" s="17">
        <f>IFERROR(VLOOKUP(C59,'Ингредиенты'!$B$6:$I$55,8,FALSE),0)</f>
        <v/>
      </c>
      <c r="F59" s="17">
        <f>D59*E59</f>
        <v/>
      </c>
      <c r="G59" s="16" t="n"/>
      <c r="H59" s="20">
        <f>IF(OR(C59="",E59=0),"Проверьте","OK")</f>
        <v/>
      </c>
    </row>
    <row r="60">
      <c r="B60" s="16" t="n"/>
      <c r="C60" s="16" t="n"/>
      <c r="D60" s="21" t="n"/>
      <c r="E60" s="17">
        <f>IFERROR(VLOOKUP(C60,'Ингредиенты'!$B$6:$I$55,8,FALSE),0)</f>
        <v/>
      </c>
      <c r="F60" s="17">
        <f>D60*E60</f>
        <v/>
      </c>
      <c r="G60" s="16" t="n"/>
      <c r="H60" s="20">
        <f>IF(OR(C60="",E60=0),"Проверьте","OK")</f>
        <v/>
      </c>
    </row>
    <row r="61">
      <c r="B61" s="16" t="n"/>
      <c r="C61" s="16" t="n"/>
      <c r="D61" s="21" t="n"/>
      <c r="E61" s="17">
        <f>IFERROR(VLOOKUP(C61,'Ингредиенты'!$B$6:$I$55,8,FALSE),0)</f>
        <v/>
      </c>
      <c r="F61" s="17">
        <f>D61*E61</f>
        <v/>
      </c>
      <c r="G61" s="16" t="n"/>
      <c r="H61" s="20">
        <f>IF(OR(C61="",E61=0),"Проверьте","OK")</f>
        <v/>
      </c>
    </row>
    <row r="62">
      <c r="B62" s="16" t="n"/>
      <c r="C62" s="16" t="n"/>
      <c r="D62" s="21" t="n"/>
      <c r="E62" s="17">
        <f>IFERROR(VLOOKUP(C62,'Ингредиенты'!$B$6:$I$55,8,FALSE),0)</f>
        <v/>
      </c>
      <c r="F62" s="17">
        <f>D62*E62</f>
        <v/>
      </c>
      <c r="G62" s="16" t="n"/>
      <c r="H62" s="20">
        <f>IF(OR(C62="",E62=0),"Проверьте","OK")</f>
        <v/>
      </c>
    </row>
    <row r="63">
      <c r="B63" s="16" t="n"/>
      <c r="C63" s="16" t="n"/>
      <c r="D63" s="21" t="n"/>
      <c r="E63" s="17">
        <f>IFERROR(VLOOKUP(C63,'Ингредиенты'!$B$6:$I$55,8,FALSE),0)</f>
        <v/>
      </c>
      <c r="F63" s="17">
        <f>D63*E63</f>
        <v/>
      </c>
      <c r="G63" s="16" t="n"/>
      <c r="H63" s="20">
        <f>IF(OR(C63="",E63=0),"Проверьте","OK")</f>
        <v/>
      </c>
    </row>
    <row r="64">
      <c r="B64" s="16" t="n"/>
      <c r="C64" s="16" t="n"/>
      <c r="D64" s="21" t="n"/>
      <c r="E64" s="17">
        <f>IFERROR(VLOOKUP(C64,'Ингредиенты'!$B$6:$I$55,8,FALSE),0)</f>
        <v/>
      </c>
      <c r="F64" s="17">
        <f>D64*E64</f>
        <v/>
      </c>
      <c r="G64" s="16" t="n"/>
      <c r="H64" s="20">
        <f>IF(OR(C64="",E64=0),"Проверьте","OK")</f>
        <v/>
      </c>
    </row>
    <row r="65">
      <c r="B65" s="16" t="n"/>
      <c r="C65" s="16" t="n"/>
      <c r="D65" s="21" t="n"/>
      <c r="E65" s="17">
        <f>IFERROR(VLOOKUP(C65,'Ингредиенты'!$B$6:$I$55,8,FALSE),0)</f>
        <v/>
      </c>
      <c r="F65" s="17">
        <f>D65*E65</f>
        <v/>
      </c>
      <c r="G65" s="16" t="n"/>
      <c r="H65" s="20">
        <f>IF(OR(C65="",E65=0),"Проверьте","OK")</f>
        <v/>
      </c>
    </row>
    <row r="66">
      <c r="B66" s="16" t="n"/>
      <c r="C66" s="16" t="n"/>
      <c r="D66" s="21" t="n"/>
      <c r="E66" s="17">
        <f>IFERROR(VLOOKUP(C66,'Ингредиенты'!$B$6:$I$55,8,FALSE),0)</f>
        <v/>
      </c>
      <c r="F66" s="17">
        <f>D66*E66</f>
        <v/>
      </c>
      <c r="G66" s="16" t="n"/>
      <c r="H66" s="20">
        <f>IF(OR(C66="",E66=0),"Проверьте","OK")</f>
        <v/>
      </c>
    </row>
    <row r="67">
      <c r="B67" s="16" t="n"/>
      <c r="C67" s="16" t="n"/>
      <c r="D67" s="21" t="n"/>
      <c r="E67" s="17">
        <f>IFERROR(VLOOKUP(C67,'Ингредиенты'!$B$6:$I$55,8,FALSE),0)</f>
        <v/>
      </c>
      <c r="F67" s="17">
        <f>D67*E67</f>
        <v/>
      </c>
      <c r="G67" s="16" t="n"/>
      <c r="H67" s="20">
        <f>IF(OR(C67="",E67=0),"Проверьте","OK")</f>
        <v/>
      </c>
    </row>
    <row r="68">
      <c r="B68" s="16" t="n"/>
      <c r="C68" s="16" t="n"/>
      <c r="D68" s="21" t="n"/>
      <c r="E68" s="17">
        <f>IFERROR(VLOOKUP(C68,'Ингредиенты'!$B$6:$I$55,8,FALSE),0)</f>
        <v/>
      </c>
      <c r="F68" s="17">
        <f>D68*E68</f>
        <v/>
      </c>
      <c r="G68" s="16" t="n"/>
      <c r="H68" s="20">
        <f>IF(OR(C68="",E68=0),"Проверьте","OK")</f>
        <v/>
      </c>
    </row>
    <row r="69">
      <c r="B69" s="16" t="n"/>
      <c r="C69" s="16" t="n"/>
      <c r="D69" s="21" t="n"/>
      <c r="E69" s="17">
        <f>IFERROR(VLOOKUP(C69,'Ингредиенты'!$B$6:$I$55,8,FALSE),0)</f>
        <v/>
      </c>
      <c r="F69" s="17">
        <f>D69*E69</f>
        <v/>
      </c>
      <c r="G69" s="16" t="n"/>
      <c r="H69" s="20">
        <f>IF(OR(C69="",E69=0),"Проверьте","OK")</f>
        <v/>
      </c>
    </row>
    <row r="70">
      <c r="B70" s="16" t="n"/>
      <c r="C70" s="16" t="n"/>
      <c r="D70" s="21" t="n"/>
      <c r="E70" s="17">
        <f>IFERROR(VLOOKUP(C70,'Ингредиенты'!$B$6:$I$55,8,FALSE),0)</f>
        <v/>
      </c>
      <c r="F70" s="17">
        <f>D70*E70</f>
        <v/>
      </c>
      <c r="G70" s="16" t="n"/>
      <c r="H70" s="20">
        <f>IF(OR(C70="",E70=0),"Проверьте","OK")</f>
        <v/>
      </c>
    </row>
    <row r="71">
      <c r="B71" s="16" t="n"/>
      <c r="C71" s="16" t="n"/>
      <c r="D71" s="21" t="n"/>
      <c r="E71" s="17">
        <f>IFERROR(VLOOKUP(C71,'Ингредиенты'!$B$6:$I$55,8,FALSE),0)</f>
        <v/>
      </c>
      <c r="F71" s="17">
        <f>D71*E71</f>
        <v/>
      </c>
      <c r="G71" s="16" t="n"/>
      <c r="H71" s="20">
        <f>IF(OR(C71="",E71=0),"Проверьте","OK")</f>
        <v/>
      </c>
    </row>
    <row r="72">
      <c r="B72" s="16" t="n"/>
      <c r="C72" s="16" t="n"/>
      <c r="D72" s="21" t="n"/>
      <c r="E72" s="17">
        <f>IFERROR(VLOOKUP(C72,'Ингредиенты'!$B$6:$I$55,8,FALSE),0)</f>
        <v/>
      </c>
      <c r="F72" s="17">
        <f>D72*E72</f>
        <v/>
      </c>
      <c r="G72" s="16" t="n"/>
      <c r="H72" s="20">
        <f>IF(OR(C72="",E72=0),"Проверьте","OK")</f>
        <v/>
      </c>
    </row>
    <row r="73">
      <c r="B73" s="16" t="n"/>
      <c r="C73" s="16" t="n"/>
      <c r="D73" s="21" t="n"/>
      <c r="E73" s="17">
        <f>IFERROR(VLOOKUP(C73,'Ингредиенты'!$B$6:$I$55,8,FALSE),0)</f>
        <v/>
      </c>
      <c r="F73" s="17">
        <f>D73*E73</f>
        <v/>
      </c>
      <c r="G73" s="16" t="n"/>
      <c r="H73" s="20">
        <f>IF(OR(C73="",E73=0),"Проверьте","OK")</f>
        <v/>
      </c>
    </row>
    <row r="74">
      <c r="B74" s="16" t="n"/>
      <c r="C74" s="16" t="n"/>
      <c r="D74" s="21" t="n"/>
      <c r="E74" s="17">
        <f>IFERROR(VLOOKUP(C74,'Ингредиенты'!$B$6:$I$55,8,FALSE),0)</f>
        <v/>
      </c>
      <c r="F74" s="17">
        <f>D74*E74</f>
        <v/>
      </c>
      <c r="G74" s="16" t="n"/>
      <c r="H74" s="20">
        <f>IF(OR(C74="",E74=0),"Проверьте","OK")</f>
        <v/>
      </c>
    </row>
    <row r="75">
      <c r="B75" s="16" t="n"/>
      <c r="C75" s="16" t="n"/>
      <c r="D75" s="21" t="n"/>
      <c r="E75" s="17">
        <f>IFERROR(VLOOKUP(C75,'Ингредиенты'!$B$6:$I$55,8,FALSE),0)</f>
        <v/>
      </c>
      <c r="F75" s="17">
        <f>D75*E75</f>
        <v/>
      </c>
      <c r="G75" s="16" t="n"/>
      <c r="H75" s="20">
        <f>IF(OR(C75="",E75=0),"Проверьте","OK")</f>
        <v/>
      </c>
    </row>
    <row r="76">
      <c r="B76" s="16" t="n"/>
      <c r="C76" s="16" t="n"/>
      <c r="D76" s="21" t="n"/>
      <c r="E76" s="17">
        <f>IFERROR(VLOOKUP(C76,'Ингредиенты'!$B$6:$I$55,8,FALSE),0)</f>
        <v/>
      </c>
      <c r="F76" s="17">
        <f>D76*E76</f>
        <v/>
      </c>
      <c r="G76" s="16" t="n"/>
      <c r="H76" s="20">
        <f>IF(OR(C76="",E76=0),"Проверьте","OK")</f>
        <v/>
      </c>
    </row>
    <row r="77">
      <c r="B77" s="16" t="n"/>
      <c r="C77" s="16" t="n"/>
      <c r="D77" s="21" t="n"/>
      <c r="E77" s="17">
        <f>IFERROR(VLOOKUP(C77,'Ингредиенты'!$B$6:$I$55,8,FALSE),0)</f>
        <v/>
      </c>
      <c r="F77" s="17">
        <f>D77*E77</f>
        <v/>
      </c>
      <c r="G77" s="16" t="n"/>
      <c r="H77" s="20">
        <f>IF(OR(C77="",E77=0),"Проверьте","OK")</f>
        <v/>
      </c>
    </row>
    <row r="78">
      <c r="B78" s="16" t="n"/>
      <c r="C78" s="16" t="n"/>
      <c r="D78" s="21" t="n"/>
      <c r="E78" s="17">
        <f>IFERROR(VLOOKUP(C78,'Ингредиенты'!$B$6:$I$55,8,FALSE),0)</f>
        <v/>
      </c>
      <c r="F78" s="17">
        <f>D78*E78</f>
        <v/>
      </c>
      <c r="G78" s="16" t="n"/>
      <c r="H78" s="20">
        <f>IF(OR(C78="",E78=0),"Проверьте","OK")</f>
        <v/>
      </c>
    </row>
    <row r="79">
      <c r="B79" s="16" t="n"/>
      <c r="C79" s="16" t="n"/>
      <c r="D79" s="21" t="n"/>
      <c r="E79" s="17">
        <f>IFERROR(VLOOKUP(C79,'Ингредиенты'!$B$6:$I$55,8,FALSE),0)</f>
        <v/>
      </c>
      <c r="F79" s="17">
        <f>D79*E79</f>
        <v/>
      </c>
      <c r="G79" s="16" t="n"/>
      <c r="H79" s="20">
        <f>IF(OR(C79="",E79=0),"Проверьте","OK")</f>
        <v/>
      </c>
    </row>
    <row r="80">
      <c r="B80" s="16" t="n"/>
      <c r="C80" s="16" t="n"/>
      <c r="D80" s="21" t="n"/>
      <c r="E80" s="17">
        <f>IFERROR(VLOOKUP(C80,'Ингредиенты'!$B$6:$I$55,8,FALSE),0)</f>
        <v/>
      </c>
      <c r="F80" s="17">
        <f>D80*E80</f>
        <v/>
      </c>
      <c r="G80" s="16" t="n"/>
      <c r="H80" s="20">
        <f>IF(OR(C80="",E80=0),"Проверьте","OK")</f>
        <v/>
      </c>
    </row>
    <row r="81">
      <c r="B81" s="16" t="n"/>
      <c r="C81" s="16" t="n"/>
      <c r="D81" s="21" t="n"/>
      <c r="E81" s="17">
        <f>IFERROR(VLOOKUP(C81,'Ингредиенты'!$B$6:$I$55,8,FALSE),0)</f>
        <v/>
      </c>
      <c r="F81" s="17">
        <f>D81*E81</f>
        <v/>
      </c>
      <c r="G81" s="16" t="n"/>
      <c r="H81" s="20">
        <f>IF(OR(C81="",E81=0),"Проверьте","OK")</f>
        <v/>
      </c>
    </row>
    <row r="82">
      <c r="B82" s="16" t="n"/>
      <c r="C82" s="16" t="n"/>
      <c r="D82" s="21" t="n"/>
      <c r="E82" s="17">
        <f>IFERROR(VLOOKUP(C82,'Ингредиенты'!$B$6:$I$55,8,FALSE),0)</f>
        <v/>
      </c>
      <c r="F82" s="17">
        <f>D82*E82</f>
        <v/>
      </c>
      <c r="G82" s="16" t="n"/>
      <c r="H82" s="20">
        <f>IF(OR(C82="",E82=0),"Проверьте","OK")</f>
        <v/>
      </c>
    </row>
    <row r="83">
      <c r="B83" s="16" t="n"/>
      <c r="C83" s="16" t="n"/>
      <c r="D83" s="21" t="n"/>
      <c r="E83" s="17">
        <f>IFERROR(VLOOKUP(C83,'Ингредиенты'!$B$6:$I$55,8,FALSE),0)</f>
        <v/>
      </c>
      <c r="F83" s="17">
        <f>D83*E83</f>
        <v/>
      </c>
      <c r="G83" s="16" t="n"/>
      <c r="H83" s="20">
        <f>IF(OR(C83="",E83=0),"Проверьте","OK")</f>
        <v/>
      </c>
    </row>
    <row r="84">
      <c r="B84" s="16" t="n"/>
      <c r="C84" s="16" t="n"/>
      <c r="D84" s="21" t="n"/>
      <c r="E84" s="17">
        <f>IFERROR(VLOOKUP(C84,'Ингредиенты'!$B$6:$I$55,8,FALSE),0)</f>
        <v/>
      </c>
      <c r="F84" s="17">
        <f>D84*E84</f>
        <v/>
      </c>
      <c r="G84" s="16" t="n"/>
      <c r="H84" s="20">
        <f>IF(OR(C84="",E84=0),"Проверьте","OK")</f>
        <v/>
      </c>
    </row>
    <row r="85">
      <c r="B85" s="16" t="n"/>
      <c r="C85" s="16" t="n"/>
      <c r="D85" s="21" t="n"/>
      <c r="E85" s="17">
        <f>IFERROR(VLOOKUP(C85,'Ингредиенты'!$B$6:$I$55,8,FALSE),0)</f>
        <v/>
      </c>
      <c r="F85" s="17">
        <f>D85*E85</f>
        <v/>
      </c>
      <c r="G85" s="16" t="n"/>
      <c r="H85" s="20">
        <f>IF(OR(C85="",E85=0),"Проверьте","OK")</f>
        <v/>
      </c>
    </row>
    <row r="86">
      <c r="B86" s="16" t="n"/>
      <c r="C86" s="16" t="n"/>
      <c r="D86" s="21" t="n"/>
      <c r="E86" s="17">
        <f>IFERROR(VLOOKUP(C86,'Ингредиенты'!$B$6:$I$55,8,FALSE),0)</f>
        <v/>
      </c>
      <c r="F86" s="17">
        <f>D86*E86</f>
        <v/>
      </c>
      <c r="G86" s="16" t="n"/>
      <c r="H86" s="20">
        <f>IF(OR(C86="",E86=0),"Проверьте","OK")</f>
        <v/>
      </c>
    </row>
    <row r="87">
      <c r="B87" s="16" t="n"/>
      <c r="C87" s="16" t="n"/>
      <c r="D87" s="21" t="n"/>
      <c r="E87" s="17">
        <f>IFERROR(VLOOKUP(C87,'Ингредиенты'!$B$6:$I$55,8,FALSE),0)</f>
        <v/>
      </c>
      <c r="F87" s="17">
        <f>D87*E87</f>
        <v/>
      </c>
      <c r="G87" s="16" t="n"/>
      <c r="H87" s="20">
        <f>IF(OR(C87="",E87=0),"Проверьте","OK")</f>
        <v/>
      </c>
    </row>
    <row r="88">
      <c r="B88" s="16" t="n"/>
      <c r="C88" s="16" t="n"/>
      <c r="D88" s="21" t="n"/>
      <c r="E88" s="17">
        <f>IFERROR(VLOOKUP(C88,'Ингредиенты'!$B$6:$I$55,8,FALSE),0)</f>
        <v/>
      </c>
      <c r="F88" s="17">
        <f>D88*E88</f>
        <v/>
      </c>
      <c r="G88" s="16" t="n"/>
      <c r="H88" s="20">
        <f>IF(OR(C88="",E88=0),"Проверьте","OK")</f>
        <v/>
      </c>
    </row>
    <row r="89">
      <c r="B89" s="16" t="n"/>
      <c r="C89" s="16" t="n"/>
      <c r="D89" s="21" t="n"/>
      <c r="E89" s="17">
        <f>IFERROR(VLOOKUP(C89,'Ингредиенты'!$B$6:$I$55,8,FALSE),0)</f>
        <v/>
      </c>
      <c r="F89" s="17">
        <f>D89*E89</f>
        <v/>
      </c>
      <c r="G89" s="16" t="n"/>
      <c r="H89" s="20">
        <f>IF(OR(C89="",E89=0),"Проверьте","OK")</f>
        <v/>
      </c>
    </row>
    <row r="90">
      <c r="B90" s="16" t="n"/>
      <c r="C90" s="16" t="n"/>
      <c r="D90" s="21" t="n"/>
      <c r="E90" s="17">
        <f>IFERROR(VLOOKUP(C90,'Ингредиенты'!$B$6:$I$55,8,FALSE),0)</f>
        <v/>
      </c>
      <c r="F90" s="17">
        <f>D90*E90</f>
        <v/>
      </c>
      <c r="G90" s="16" t="n"/>
      <c r="H90" s="20">
        <f>IF(OR(C90="",E90=0),"Проверьте","OK")</f>
        <v/>
      </c>
    </row>
    <row r="91">
      <c r="B91" s="16" t="n"/>
      <c r="C91" s="16" t="n"/>
      <c r="D91" s="21" t="n"/>
      <c r="E91" s="17">
        <f>IFERROR(VLOOKUP(C91,'Ингредиенты'!$B$6:$I$55,8,FALSE),0)</f>
        <v/>
      </c>
      <c r="F91" s="17">
        <f>D91*E91</f>
        <v/>
      </c>
      <c r="G91" s="16" t="n"/>
      <c r="H91" s="20">
        <f>IF(OR(C91="",E91=0),"Проверьте","OK")</f>
        <v/>
      </c>
    </row>
    <row r="92">
      <c r="B92" s="16" t="n"/>
      <c r="C92" s="16" t="n"/>
      <c r="D92" s="21" t="n"/>
      <c r="E92" s="17">
        <f>IFERROR(VLOOKUP(C92,'Ингредиенты'!$B$6:$I$55,8,FALSE),0)</f>
        <v/>
      </c>
      <c r="F92" s="17">
        <f>D92*E92</f>
        <v/>
      </c>
      <c r="G92" s="16" t="n"/>
      <c r="H92" s="20">
        <f>IF(OR(C92="",E92=0),"Проверьте","OK")</f>
        <v/>
      </c>
    </row>
    <row r="93">
      <c r="B93" s="16" t="n"/>
      <c r="C93" s="16" t="n"/>
      <c r="D93" s="21" t="n"/>
      <c r="E93" s="17">
        <f>IFERROR(VLOOKUP(C93,'Ингредиенты'!$B$6:$I$55,8,FALSE),0)</f>
        <v/>
      </c>
      <c r="F93" s="17">
        <f>D93*E93</f>
        <v/>
      </c>
      <c r="G93" s="16" t="n"/>
      <c r="H93" s="20">
        <f>IF(OR(C93="",E93=0),"Проверьте","OK")</f>
        <v/>
      </c>
    </row>
    <row r="94">
      <c r="B94" s="16" t="n"/>
      <c r="C94" s="16" t="n"/>
      <c r="D94" s="21" t="n"/>
      <c r="E94" s="17">
        <f>IFERROR(VLOOKUP(C94,'Ингредиенты'!$B$6:$I$55,8,FALSE),0)</f>
        <v/>
      </c>
      <c r="F94" s="17">
        <f>D94*E94</f>
        <v/>
      </c>
      <c r="G94" s="16" t="n"/>
      <c r="H94" s="20">
        <f>IF(OR(C94="",E94=0),"Проверьте","OK")</f>
        <v/>
      </c>
    </row>
    <row r="95">
      <c r="B95" s="16" t="n"/>
      <c r="C95" s="16" t="n"/>
      <c r="D95" s="21" t="n"/>
      <c r="E95" s="17">
        <f>IFERROR(VLOOKUP(C95,'Ингредиенты'!$B$6:$I$55,8,FALSE),0)</f>
        <v/>
      </c>
      <c r="F95" s="17">
        <f>D95*E95</f>
        <v/>
      </c>
      <c r="G95" s="16" t="n"/>
      <c r="H95" s="20">
        <f>IF(OR(C95="",E95=0),"Проверьте","OK")</f>
        <v/>
      </c>
    </row>
    <row r="96">
      <c r="B96" s="16" t="n"/>
      <c r="C96" s="16" t="n"/>
      <c r="D96" s="21" t="n"/>
      <c r="E96" s="17">
        <f>IFERROR(VLOOKUP(C96,'Ингредиенты'!$B$6:$I$55,8,FALSE),0)</f>
        <v/>
      </c>
      <c r="F96" s="17">
        <f>D96*E96</f>
        <v/>
      </c>
      <c r="G96" s="16" t="n"/>
      <c r="H96" s="20">
        <f>IF(OR(C96="",E96=0),"Проверьте","OK")</f>
        <v/>
      </c>
    </row>
    <row r="97">
      <c r="B97" s="16" t="n"/>
      <c r="C97" s="16" t="n"/>
      <c r="D97" s="21" t="n"/>
      <c r="E97" s="17">
        <f>IFERROR(VLOOKUP(C97,'Ингредиенты'!$B$6:$I$55,8,FALSE),0)</f>
        <v/>
      </c>
      <c r="F97" s="17">
        <f>D97*E97</f>
        <v/>
      </c>
      <c r="G97" s="16" t="n"/>
      <c r="H97" s="20">
        <f>IF(OR(C97="",E97=0),"Проверьте","OK")</f>
        <v/>
      </c>
    </row>
    <row r="98">
      <c r="B98" s="16" t="n"/>
      <c r="C98" s="16" t="n"/>
      <c r="D98" s="21" t="n"/>
      <c r="E98" s="17">
        <f>IFERROR(VLOOKUP(C98,'Ингредиенты'!$B$6:$I$55,8,FALSE),0)</f>
        <v/>
      </c>
      <c r="F98" s="17">
        <f>D98*E98</f>
        <v/>
      </c>
      <c r="G98" s="16" t="n"/>
      <c r="H98" s="20">
        <f>IF(OR(C98="",E98=0),"Проверьте","OK")</f>
        <v/>
      </c>
    </row>
    <row r="99">
      <c r="B99" s="16" t="n"/>
      <c r="C99" s="16" t="n"/>
      <c r="D99" s="21" t="n"/>
      <c r="E99" s="17">
        <f>IFERROR(VLOOKUP(C99,'Ингредиенты'!$B$6:$I$55,8,FALSE),0)</f>
        <v/>
      </c>
      <c r="F99" s="17">
        <f>D99*E99</f>
        <v/>
      </c>
      <c r="G99" s="16" t="n"/>
      <c r="H99" s="20">
        <f>IF(OR(C99="",E99=0),"Проверьте","OK")</f>
        <v/>
      </c>
    </row>
    <row r="100">
      <c r="B100" s="16" t="n"/>
      <c r="C100" s="16" t="n"/>
      <c r="D100" s="21" t="n"/>
      <c r="E100" s="17">
        <f>IFERROR(VLOOKUP(C100,'Ингредиенты'!$B$6:$I$55,8,FALSE),0)</f>
        <v/>
      </c>
      <c r="F100" s="17">
        <f>D100*E100</f>
        <v/>
      </c>
      <c r="G100" s="16" t="n"/>
      <c r="H100" s="20">
        <f>IF(OR(C100="",E100=0),"Проверьте","OK")</f>
        <v/>
      </c>
    </row>
    <row r="101">
      <c r="B101" s="16" t="n"/>
      <c r="C101" s="16" t="n"/>
      <c r="D101" s="21" t="n"/>
      <c r="E101" s="17">
        <f>IFERROR(VLOOKUP(C101,'Ингредиенты'!$B$6:$I$55,8,FALSE),0)</f>
        <v/>
      </c>
      <c r="F101" s="17">
        <f>D101*E101</f>
        <v/>
      </c>
      <c r="G101" s="16" t="n"/>
      <c r="H101" s="20">
        <f>IF(OR(C101="",E101=0),"Проверьте","OK")</f>
        <v/>
      </c>
    </row>
    <row r="102">
      <c r="B102" s="16" t="n"/>
      <c r="C102" s="16" t="n"/>
      <c r="D102" s="21" t="n"/>
      <c r="E102" s="17">
        <f>IFERROR(VLOOKUP(C102,'Ингредиенты'!$B$6:$I$55,8,FALSE),0)</f>
        <v/>
      </c>
      <c r="F102" s="17">
        <f>D102*E102</f>
        <v/>
      </c>
      <c r="G102" s="16" t="n"/>
      <c r="H102" s="20">
        <f>IF(OR(C102="",E102=0),"Проверьте","OK")</f>
        <v/>
      </c>
    </row>
    <row r="103">
      <c r="B103" s="16" t="n"/>
      <c r="C103" s="16" t="n"/>
      <c r="D103" s="21" t="n"/>
      <c r="E103" s="17">
        <f>IFERROR(VLOOKUP(C103,'Ингредиенты'!$B$6:$I$55,8,FALSE),0)</f>
        <v/>
      </c>
      <c r="F103" s="17">
        <f>D103*E103</f>
        <v/>
      </c>
      <c r="G103" s="16" t="n"/>
      <c r="H103" s="20">
        <f>IF(OR(C103="",E103=0),"Проверьте","OK")</f>
        <v/>
      </c>
    </row>
    <row r="104">
      <c r="B104" s="16" t="n"/>
      <c r="C104" s="16" t="n"/>
      <c r="D104" s="21" t="n"/>
      <c r="E104" s="17">
        <f>IFERROR(VLOOKUP(C104,'Ингредиенты'!$B$6:$I$55,8,FALSE),0)</f>
        <v/>
      </c>
      <c r="F104" s="17">
        <f>D104*E104</f>
        <v/>
      </c>
      <c r="G104" s="16" t="n"/>
      <c r="H104" s="20">
        <f>IF(OR(C104="",E104=0),"Проверьте","OK")</f>
        <v/>
      </c>
    </row>
    <row r="105">
      <c r="B105" s="16" t="n"/>
      <c r="C105" s="16" t="n"/>
      <c r="D105" s="21" t="n"/>
      <c r="E105" s="17">
        <f>IFERROR(VLOOKUP(C105,'Ингредиенты'!$B$6:$I$55,8,FALSE),0)</f>
        <v/>
      </c>
      <c r="F105" s="17">
        <f>D105*E105</f>
        <v/>
      </c>
      <c r="G105" s="16" t="n"/>
      <c r="H105" s="20">
        <f>IF(OR(C105="",E105=0),"Проверьте","OK")</f>
        <v/>
      </c>
    </row>
  </sheetData>
  <autoFilter ref="B5:H105"/>
  <mergeCells count="2">
    <mergeCell ref="B3:H3"/>
    <mergeCell ref="B2:H2"/>
  </mergeCells>
  <conditionalFormatting sqref="H6:H105">
    <cfRule type="cellIs" priority="1" operator="equal" dxfId="0">
      <formula>"Проверьте"</formula>
    </cfRule>
  </conditionalFormatting>
  <hyperlinks>
    <hyperlink xmlns:r="http://schemas.openxmlformats.org/officeDocument/2006/relationships" ref="B4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L1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29" customWidth="1" min="3" max="3"/>
    <col width="16" customWidth="1" min="4" max="4"/>
    <col width="15" customWidth="1" min="5" max="5"/>
    <col width="16" customWidth="1" min="6" max="6"/>
    <col width="20" customWidth="1" min="7" max="7"/>
    <col width="18" customWidth="1" min="8" max="8"/>
    <col width="18" customWidth="1" min="9" max="9"/>
    <col width="20" customWidth="1" min="10" max="10"/>
    <col width="16" customWidth="1" min="11" max="11"/>
    <col width="24" customWidth="1" min="12" max="12"/>
  </cols>
  <sheetData>
    <row r="1" ht="8" customHeight="1"/>
    <row r="2">
      <c r="B2" s="1" t="inlineStr">
        <is>
          <t>Продажи блюд</t>
        </is>
      </c>
    </row>
    <row r="3" ht="30" customHeight="1">
      <c r="B3" s="2" t="inlineStr">
        <is>
          <t>Вносите агрегированные продажи по блюду и периоду. Цена и выручка — в единой базе: без НДС, если входной НДС принимается к вычету.</t>
        </is>
      </c>
    </row>
    <row r="4">
      <c r="B4" s="14" t="inlineStr">
        <is>
          <t>← Дашборд</t>
        </is>
      </c>
    </row>
    <row r="5" ht="32" customHeight="1">
      <c r="B5" s="15" t="inlineStr">
        <is>
          <t>Период</t>
        </is>
      </c>
      <c r="C5" s="15" t="inlineStr">
        <is>
          <t>Блюдо</t>
        </is>
      </c>
      <c r="D5" s="15" t="inlineStr">
        <is>
          <t>Продано, порций</t>
        </is>
      </c>
      <c r="E5" s="15" t="inlineStr">
        <is>
          <t>Цена продажи</t>
        </is>
      </c>
      <c r="F5" s="15" t="inlineStr">
        <is>
          <t>Выручка</t>
        </is>
      </c>
      <c r="G5" s="15" t="inlineStr">
        <is>
          <t>Себестоимость порции</t>
        </is>
      </c>
      <c r="H5" s="15" t="inlineStr">
        <is>
          <t>Теоретический расход</t>
        </is>
      </c>
      <c r="I5" s="15" t="inlineStr">
        <is>
          <t>Маржа на порцию</t>
        </is>
      </c>
      <c r="J5" s="15" t="inlineStr">
        <is>
          <t>Маржинальный доход</t>
        </is>
      </c>
      <c r="K5" s="15" t="inlineStr">
        <is>
          <t>Food cost блюда</t>
        </is>
      </c>
      <c r="L5" s="15" t="inlineStr">
        <is>
          <t>Комментарий</t>
        </is>
      </c>
    </row>
    <row r="6">
      <c r="B6" s="16" t="inlineStr">
        <is>
          <t>2026-08</t>
        </is>
      </c>
      <c r="C6" s="16" t="inlineStr">
        <is>
          <t>Курица с рисом</t>
        </is>
      </c>
      <c r="D6" s="25" t="n">
        <v>390</v>
      </c>
      <c r="E6" s="22" t="n">
        <v>420</v>
      </c>
      <c r="F6" s="17">
        <f>D6*E6</f>
        <v/>
      </c>
      <c r="G6" s="17">
        <f>SUMIF('Техкарты'!$B$6:$B$105,C6,'Техкарты'!$F$6:$F$105)</f>
        <v/>
      </c>
      <c r="H6" s="17">
        <f>D6*G6</f>
        <v/>
      </c>
      <c r="I6" s="17">
        <f>E6-G6</f>
        <v/>
      </c>
      <c r="J6" s="17">
        <f>F6-H6</f>
        <v/>
      </c>
      <c r="K6" s="18">
        <f>IFERROR(G6/E6,0)</f>
        <v/>
      </c>
      <c r="L6" s="16" t="inlineStr"/>
    </row>
    <row r="7">
      <c r="B7" s="16" t="inlineStr">
        <is>
          <t>2026-08</t>
        </is>
      </c>
      <c r="C7" s="16" t="inlineStr">
        <is>
          <t>Стейк с картофелем</t>
        </is>
      </c>
      <c r="D7" s="25" t="n">
        <v>220</v>
      </c>
      <c r="E7" s="22" t="n">
        <v>760</v>
      </c>
      <c r="F7" s="17">
        <f>D7*E7</f>
        <v/>
      </c>
      <c r="G7" s="17">
        <f>SUMIF('Техкарты'!$B$6:$B$105,C7,'Техкарты'!$F$6:$F$105)</f>
        <v/>
      </c>
      <c r="H7" s="17">
        <f>D7*G7</f>
        <v/>
      </c>
      <c r="I7" s="17">
        <f>E7-G7</f>
        <v/>
      </c>
      <c r="J7" s="17">
        <f>F7-H7</f>
        <v/>
      </c>
      <c r="K7" s="18">
        <f>IFERROR(G7/E7,0)</f>
        <v/>
      </c>
      <c r="L7" s="16" t="inlineStr"/>
    </row>
    <row r="8">
      <c r="B8" s="16" t="inlineStr">
        <is>
          <t>2026-08</t>
        </is>
      </c>
      <c r="C8" s="16" t="inlineStr">
        <is>
          <t>Грибной крем-суп</t>
        </is>
      </c>
      <c r="D8" s="25" t="n">
        <v>280</v>
      </c>
      <c r="E8" s="22" t="n">
        <v>360</v>
      </c>
      <c r="F8" s="17">
        <f>D8*E8</f>
        <v/>
      </c>
      <c r="G8" s="17">
        <f>SUMIF('Техкарты'!$B$6:$B$105,C8,'Техкарты'!$F$6:$F$105)</f>
        <v/>
      </c>
      <c r="H8" s="17">
        <f>D8*G8</f>
        <v/>
      </c>
      <c r="I8" s="17">
        <f>E8-G8</f>
        <v/>
      </c>
      <c r="J8" s="17">
        <f>F8-H8</f>
        <v/>
      </c>
      <c r="K8" s="18">
        <f>IFERROR(G8/E8,0)</f>
        <v/>
      </c>
      <c r="L8" s="16" t="inlineStr"/>
    </row>
    <row r="9">
      <c r="B9" s="16" t="inlineStr">
        <is>
          <t>2026-08</t>
        </is>
      </c>
      <c r="C9" s="16" t="inlineStr">
        <is>
          <t>Салат с томатами и сыром</t>
        </is>
      </c>
      <c r="D9" s="25" t="n">
        <v>240</v>
      </c>
      <c r="E9" s="22" t="n">
        <v>450</v>
      </c>
      <c r="F9" s="17">
        <f>D9*E9</f>
        <v/>
      </c>
      <c r="G9" s="17">
        <f>SUMIF('Техкарты'!$B$6:$B$105,C9,'Техкарты'!$F$6:$F$105)</f>
        <v/>
      </c>
      <c r="H9" s="17">
        <f>D9*G9</f>
        <v/>
      </c>
      <c r="I9" s="17">
        <f>E9-G9</f>
        <v/>
      </c>
      <c r="J9" s="17">
        <f>F9-H9</f>
        <v/>
      </c>
      <c r="K9" s="18">
        <f>IFERROR(G9/E9,0)</f>
        <v/>
      </c>
      <c r="L9" s="16" t="inlineStr"/>
    </row>
    <row r="10">
      <c r="B10" s="16" t="inlineStr">
        <is>
          <t>2026-09</t>
        </is>
      </c>
      <c r="C10" s="16" t="inlineStr">
        <is>
          <t>Курица с рисом</t>
        </is>
      </c>
      <c r="D10" s="25" t="n">
        <v>420</v>
      </c>
      <c r="E10" s="22" t="n">
        <v>430</v>
      </c>
      <c r="F10" s="17">
        <f>D10*E10</f>
        <v/>
      </c>
      <c r="G10" s="17">
        <f>SUMIF('Техкарты'!$B$6:$B$105,C10,'Техкарты'!$F$6:$F$105)</f>
        <v/>
      </c>
      <c r="H10" s="17">
        <f>D10*G10</f>
        <v/>
      </c>
      <c r="I10" s="17">
        <f>E10-G10</f>
        <v/>
      </c>
      <c r="J10" s="17">
        <f>F10-H10</f>
        <v/>
      </c>
      <c r="K10" s="18">
        <f>IFERROR(G10/E10,0)</f>
        <v/>
      </c>
      <c r="L10" s="16" t="inlineStr"/>
    </row>
    <row r="11">
      <c r="B11" s="16" t="inlineStr">
        <is>
          <t>2026-09</t>
        </is>
      </c>
      <c r="C11" s="16" t="inlineStr">
        <is>
          <t>Стейк с картофелем</t>
        </is>
      </c>
      <c r="D11" s="25" t="n">
        <v>250</v>
      </c>
      <c r="E11" s="22" t="n">
        <v>790</v>
      </c>
      <c r="F11" s="17">
        <f>D11*E11</f>
        <v/>
      </c>
      <c r="G11" s="17">
        <f>SUMIF('Техкарты'!$B$6:$B$105,C11,'Техкарты'!$F$6:$F$105)</f>
        <v/>
      </c>
      <c r="H11" s="17">
        <f>D11*G11</f>
        <v/>
      </c>
      <c r="I11" s="17">
        <f>E11-G11</f>
        <v/>
      </c>
      <c r="J11" s="17">
        <f>F11-H11</f>
        <v/>
      </c>
      <c r="K11" s="18">
        <f>IFERROR(G11/E11,0)</f>
        <v/>
      </c>
      <c r="L11" s="16" t="inlineStr"/>
    </row>
    <row r="12">
      <c r="B12" s="16" t="inlineStr">
        <is>
          <t>2026-09</t>
        </is>
      </c>
      <c r="C12" s="16" t="inlineStr">
        <is>
          <t>Грибной крем-суп</t>
        </is>
      </c>
      <c r="D12" s="25" t="n">
        <v>300</v>
      </c>
      <c r="E12" s="22" t="n">
        <v>380</v>
      </c>
      <c r="F12" s="17">
        <f>D12*E12</f>
        <v/>
      </c>
      <c r="G12" s="17">
        <f>SUMIF('Техкарты'!$B$6:$B$105,C12,'Техкарты'!$F$6:$F$105)</f>
        <v/>
      </c>
      <c r="H12" s="17">
        <f>D12*G12</f>
        <v/>
      </c>
      <c r="I12" s="17">
        <f>E12-G12</f>
        <v/>
      </c>
      <c r="J12" s="17">
        <f>F12-H12</f>
        <v/>
      </c>
      <c r="K12" s="18">
        <f>IFERROR(G12/E12,0)</f>
        <v/>
      </c>
      <c r="L12" s="16" t="inlineStr"/>
    </row>
    <row r="13">
      <c r="B13" s="16" t="inlineStr">
        <is>
          <t>2026-09</t>
        </is>
      </c>
      <c r="C13" s="16" t="inlineStr">
        <is>
          <t>Салат с томатами и сыром</t>
        </is>
      </c>
      <c r="D13" s="25" t="n">
        <v>270</v>
      </c>
      <c r="E13" s="22" t="n">
        <v>480</v>
      </c>
      <c r="F13" s="17">
        <f>D13*E13</f>
        <v/>
      </c>
      <c r="G13" s="17">
        <f>SUMIF('Техкарты'!$B$6:$B$105,C13,'Техкарты'!$F$6:$F$105)</f>
        <v/>
      </c>
      <c r="H13" s="17">
        <f>D13*G13</f>
        <v/>
      </c>
      <c r="I13" s="17">
        <f>E13-G13</f>
        <v/>
      </c>
      <c r="J13" s="17">
        <f>F13-H13</f>
        <v/>
      </c>
      <c r="K13" s="18">
        <f>IFERROR(G13/E13,0)</f>
        <v/>
      </c>
      <c r="L13" s="16" t="inlineStr"/>
    </row>
    <row r="14">
      <c r="B14" s="16" t="n"/>
      <c r="C14" s="16" t="n"/>
      <c r="D14" s="16" t="n"/>
      <c r="E14" s="22" t="n"/>
      <c r="F14" s="17">
        <f>D14*E14</f>
        <v/>
      </c>
      <c r="G14" s="17">
        <f>SUMIF('Техкарты'!$B$6:$B$105,C14,'Техкарты'!$F$6:$F$105)</f>
        <v/>
      </c>
      <c r="H14" s="17">
        <f>D14*G14</f>
        <v/>
      </c>
      <c r="I14" s="17">
        <f>E14-G14</f>
        <v/>
      </c>
      <c r="J14" s="17">
        <f>F14-H14</f>
        <v/>
      </c>
      <c r="K14" s="18">
        <f>IFERROR(G14/E14,0)</f>
        <v/>
      </c>
      <c r="L14" s="16" t="n"/>
    </row>
    <row r="15">
      <c r="B15" s="16" t="n"/>
      <c r="C15" s="16" t="n"/>
      <c r="D15" s="16" t="n"/>
      <c r="E15" s="22" t="n"/>
      <c r="F15" s="17">
        <f>D15*E15</f>
        <v/>
      </c>
      <c r="G15" s="17">
        <f>SUMIF('Техкарты'!$B$6:$B$105,C15,'Техкарты'!$F$6:$F$105)</f>
        <v/>
      </c>
      <c r="H15" s="17">
        <f>D15*G15</f>
        <v/>
      </c>
      <c r="I15" s="17">
        <f>E15-G15</f>
        <v/>
      </c>
      <c r="J15" s="17">
        <f>F15-H15</f>
        <v/>
      </c>
      <c r="K15" s="18">
        <f>IFERROR(G15/E15,0)</f>
        <v/>
      </c>
      <c r="L15" s="16" t="n"/>
    </row>
    <row r="16">
      <c r="B16" s="16" t="n"/>
      <c r="C16" s="16" t="n"/>
      <c r="D16" s="16" t="n"/>
      <c r="E16" s="22" t="n"/>
      <c r="F16" s="17">
        <f>D16*E16</f>
        <v/>
      </c>
      <c r="G16" s="17">
        <f>SUMIF('Техкарты'!$B$6:$B$105,C16,'Техкарты'!$F$6:$F$105)</f>
        <v/>
      </c>
      <c r="H16" s="17">
        <f>D16*G16</f>
        <v/>
      </c>
      <c r="I16" s="17">
        <f>E16-G16</f>
        <v/>
      </c>
      <c r="J16" s="17">
        <f>F16-H16</f>
        <v/>
      </c>
      <c r="K16" s="18">
        <f>IFERROR(G16/E16,0)</f>
        <v/>
      </c>
      <c r="L16" s="16" t="n"/>
    </row>
    <row r="17">
      <c r="B17" s="16" t="n"/>
      <c r="C17" s="16" t="n"/>
      <c r="D17" s="16" t="n"/>
      <c r="E17" s="22" t="n"/>
      <c r="F17" s="17">
        <f>D17*E17</f>
        <v/>
      </c>
      <c r="G17" s="17">
        <f>SUMIF('Техкарты'!$B$6:$B$105,C17,'Техкарты'!$F$6:$F$105)</f>
        <v/>
      </c>
      <c r="H17" s="17">
        <f>D17*G17</f>
        <v/>
      </c>
      <c r="I17" s="17">
        <f>E17-G17</f>
        <v/>
      </c>
      <c r="J17" s="17">
        <f>F17-H17</f>
        <v/>
      </c>
      <c r="K17" s="18">
        <f>IFERROR(G17/E17,0)</f>
        <v/>
      </c>
      <c r="L17" s="16" t="n"/>
    </row>
    <row r="18">
      <c r="B18" s="16" t="n"/>
      <c r="C18" s="16" t="n"/>
      <c r="D18" s="16" t="n"/>
      <c r="E18" s="22" t="n"/>
      <c r="F18" s="17">
        <f>D18*E18</f>
        <v/>
      </c>
      <c r="G18" s="17">
        <f>SUMIF('Техкарты'!$B$6:$B$105,C18,'Техкарты'!$F$6:$F$105)</f>
        <v/>
      </c>
      <c r="H18" s="17">
        <f>D18*G18</f>
        <v/>
      </c>
      <c r="I18" s="17">
        <f>E18-G18</f>
        <v/>
      </c>
      <c r="J18" s="17">
        <f>F18-H18</f>
        <v/>
      </c>
      <c r="K18" s="18">
        <f>IFERROR(G18/E18,0)</f>
        <v/>
      </c>
      <c r="L18" s="16" t="n"/>
    </row>
    <row r="19">
      <c r="B19" s="16" t="n"/>
      <c r="C19" s="16" t="n"/>
      <c r="D19" s="16" t="n"/>
      <c r="E19" s="22" t="n"/>
      <c r="F19" s="17">
        <f>D19*E19</f>
        <v/>
      </c>
      <c r="G19" s="17">
        <f>SUMIF('Техкарты'!$B$6:$B$105,C19,'Техкарты'!$F$6:$F$105)</f>
        <v/>
      </c>
      <c r="H19" s="17">
        <f>D19*G19</f>
        <v/>
      </c>
      <c r="I19" s="17">
        <f>E19-G19</f>
        <v/>
      </c>
      <c r="J19" s="17">
        <f>F19-H19</f>
        <v/>
      </c>
      <c r="K19" s="18">
        <f>IFERROR(G19/E19,0)</f>
        <v/>
      </c>
      <c r="L19" s="16" t="n"/>
    </row>
    <row r="20">
      <c r="B20" s="16" t="n"/>
      <c r="C20" s="16" t="n"/>
      <c r="D20" s="16" t="n"/>
      <c r="E20" s="22" t="n"/>
      <c r="F20" s="17">
        <f>D20*E20</f>
        <v/>
      </c>
      <c r="G20" s="17">
        <f>SUMIF('Техкарты'!$B$6:$B$105,C20,'Техкарты'!$F$6:$F$105)</f>
        <v/>
      </c>
      <c r="H20" s="17">
        <f>D20*G20</f>
        <v/>
      </c>
      <c r="I20" s="17">
        <f>E20-G20</f>
        <v/>
      </c>
      <c r="J20" s="17">
        <f>F20-H20</f>
        <v/>
      </c>
      <c r="K20" s="18">
        <f>IFERROR(G20/E20,0)</f>
        <v/>
      </c>
      <c r="L20" s="16" t="n"/>
    </row>
    <row r="21">
      <c r="B21" s="16" t="n"/>
      <c r="C21" s="16" t="n"/>
      <c r="D21" s="16" t="n"/>
      <c r="E21" s="22" t="n"/>
      <c r="F21" s="17">
        <f>D21*E21</f>
        <v/>
      </c>
      <c r="G21" s="17">
        <f>SUMIF('Техкарты'!$B$6:$B$105,C21,'Техкарты'!$F$6:$F$105)</f>
        <v/>
      </c>
      <c r="H21" s="17">
        <f>D21*G21</f>
        <v/>
      </c>
      <c r="I21" s="17">
        <f>E21-G21</f>
        <v/>
      </c>
      <c r="J21" s="17">
        <f>F21-H21</f>
        <v/>
      </c>
      <c r="K21" s="18">
        <f>IFERROR(G21/E21,0)</f>
        <v/>
      </c>
      <c r="L21" s="16" t="n"/>
    </row>
    <row r="22">
      <c r="B22" s="16" t="n"/>
      <c r="C22" s="16" t="n"/>
      <c r="D22" s="16" t="n"/>
      <c r="E22" s="22" t="n"/>
      <c r="F22" s="17">
        <f>D22*E22</f>
        <v/>
      </c>
      <c r="G22" s="17">
        <f>SUMIF('Техкарты'!$B$6:$B$105,C22,'Техкарты'!$F$6:$F$105)</f>
        <v/>
      </c>
      <c r="H22" s="17">
        <f>D22*G22</f>
        <v/>
      </c>
      <c r="I22" s="17">
        <f>E22-G22</f>
        <v/>
      </c>
      <c r="J22" s="17">
        <f>F22-H22</f>
        <v/>
      </c>
      <c r="K22" s="18">
        <f>IFERROR(G22/E22,0)</f>
        <v/>
      </c>
      <c r="L22" s="16" t="n"/>
    </row>
    <row r="23">
      <c r="B23" s="16" t="n"/>
      <c r="C23" s="16" t="n"/>
      <c r="D23" s="16" t="n"/>
      <c r="E23" s="22" t="n"/>
      <c r="F23" s="17">
        <f>D23*E23</f>
        <v/>
      </c>
      <c r="G23" s="17">
        <f>SUMIF('Техкарты'!$B$6:$B$105,C23,'Техкарты'!$F$6:$F$105)</f>
        <v/>
      </c>
      <c r="H23" s="17">
        <f>D23*G23</f>
        <v/>
      </c>
      <c r="I23" s="17">
        <f>E23-G23</f>
        <v/>
      </c>
      <c r="J23" s="17">
        <f>F23-H23</f>
        <v/>
      </c>
      <c r="K23" s="18">
        <f>IFERROR(G23/E23,0)</f>
        <v/>
      </c>
      <c r="L23" s="16" t="n"/>
    </row>
    <row r="24">
      <c r="B24" s="16" t="n"/>
      <c r="C24" s="16" t="n"/>
      <c r="D24" s="16" t="n"/>
      <c r="E24" s="22" t="n"/>
      <c r="F24" s="17">
        <f>D24*E24</f>
        <v/>
      </c>
      <c r="G24" s="17">
        <f>SUMIF('Техкарты'!$B$6:$B$105,C24,'Техкарты'!$F$6:$F$105)</f>
        <v/>
      </c>
      <c r="H24" s="17">
        <f>D24*G24</f>
        <v/>
      </c>
      <c r="I24" s="17">
        <f>E24-G24</f>
        <v/>
      </c>
      <c r="J24" s="17">
        <f>F24-H24</f>
        <v/>
      </c>
      <c r="K24" s="18">
        <f>IFERROR(G24/E24,0)</f>
        <v/>
      </c>
      <c r="L24" s="16" t="n"/>
    </row>
    <row r="25">
      <c r="B25" s="16" t="n"/>
      <c r="C25" s="16" t="n"/>
      <c r="D25" s="16" t="n"/>
      <c r="E25" s="22" t="n"/>
      <c r="F25" s="17">
        <f>D25*E25</f>
        <v/>
      </c>
      <c r="G25" s="17">
        <f>SUMIF('Техкарты'!$B$6:$B$105,C25,'Техкарты'!$F$6:$F$105)</f>
        <v/>
      </c>
      <c r="H25" s="17">
        <f>D25*G25</f>
        <v/>
      </c>
      <c r="I25" s="17">
        <f>E25-G25</f>
        <v/>
      </c>
      <c r="J25" s="17">
        <f>F25-H25</f>
        <v/>
      </c>
      <c r="K25" s="18">
        <f>IFERROR(G25/E25,0)</f>
        <v/>
      </c>
      <c r="L25" s="16" t="n"/>
    </row>
    <row r="26">
      <c r="B26" s="16" t="n"/>
      <c r="C26" s="16" t="n"/>
      <c r="D26" s="16" t="n"/>
      <c r="E26" s="22" t="n"/>
      <c r="F26" s="17">
        <f>D26*E26</f>
        <v/>
      </c>
      <c r="G26" s="17">
        <f>SUMIF('Техкарты'!$B$6:$B$105,C26,'Техкарты'!$F$6:$F$105)</f>
        <v/>
      </c>
      <c r="H26" s="17">
        <f>D26*G26</f>
        <v/>
      </c>
      <c r="I26" s="17">
        <f>E26-G26</f>
        <v/>
      </c>
      <c r="J26" s="17">
        <f>F26-H26</f>
        <v/>
      </c>
      <c r="K26" s="18">
        <f>IFERROR(G26/E26,0)</f>
        <v/>
      </c>
      <c r="L26" s="16" t="n"/>
    </row>
    <row r="27">
      <c r="B27" s="16" t="n"/>
      <c r="C27" s="16" t="n"/>
      <c r="D27" s="16" t="n"/>
      <c r="E27" s="22" t="n"/>
      <c r="F27" s="17">
        <f>D27*E27</f>
        <v/>
      </c>
      <c r="G27" s="17">
        <f>SUMIF('Техкарты'!$B$6:$B$105,C27,'Техкарты'!$F$6:$F$105)</f>
        <v/>
      </c>
      <c r="H27" s="17">
        <f>D27*G27</f>
        <v/>
      </c>
      <c r="I27" s="17">
        <f>E27-G27</f>
        <v/>
      </c>
      <c r="J27" s="17">
        <f>F27-H27</f>
        <v/>
      </c>
      <c r="K27" s="18">
        <f>IFERROR(G27/E27,0)</f>
        <v/>
      </c>
      <c r="L27" s="16" t="n"/>
    </row>
    <row r="28">
      <c r="B28" s="16" t="n"/>
      <c r="C28" s="16" t="n"/>
      <c r="D28" s="16" t="n"/>
      <c r="E28" s="22" t="n"/>
      <c r="F28" s="17">
        <f>D28*E28</f>
        <v/>
      </c>
      <c r="G28" s="17">
        <f>SUMIF('Техкарты'!$B$6:$B$105,C28,'Техкарты'!$F$6:$F$105)</f>
        <v/>
      </c>
      <c r="H28" s="17">
        <f>D28*G28</f>
        <v/>
      </c>
      <c r="I28" s="17">
        <f>E28-G28</f>
        <v/>
      </c>
      <c r="J28" s="17">
        <f>F28-H28</f>
        <v/>
      </c>
      <c r="K28" s="18">
        <f>IFERROR(G28/E28,0)</f>
        <v/>
      </c>
      <c r="L28" s="16" t="n"/>
    </row>
    <row r="29">
      <c r="B29" s="16" t="n"/>
      <c r="C29" s="16" t="n"/>
      <c r="D29" s="16" t="n"/>
      <c r="E29" s="22" t="n"/>
      <c r="F29" s="17">
        <f>D29*E29</f>
        <v/>
      </c>
      <c r="G29" s="17">
        <f>SUMIF('Техкарты'!$B$6:$B$105,C29,'Техкарты'!$F$6:$F$105)</f>
        <v/>
      </c>
      <c r="H29" s="17">
        <f>D29*G29</f>
        <v/>
      </c>
      <c r="I29" s="17">
        <f>E29-G29</f>
        <v/>
      </c>
      <c r="J29" s="17">
        <f>F29-H29</f>
        <v/>
      </c>
      <c r="K29" s="18">
        <f>IFERROR(G29/E29,0)</f>
        <v/>
      </c>
      <c r="L29" s="16" t="n"/>
    </row>
    <row r="30">
      <c r="B30" s="16" t="n"/>
      <c r="C30" s="16" t="n"/>
      <c r="D30" s="16" t="n"/>
      <c r="E30" s="22" t="n"/>
      <c r="F30" s="17">
        <f>D30*E30</f>
        <v/>
      </c>
      <c r="G30" s="17">
        <f>SUMIF('Техкарты'!$B$6:$B$105,C30,'Техкарты'!$F$6:$F$105)</f>
        <v/>
      </c>
      <c r="H30" s="17">
        <f>D30*G30</f>
        <v/>
      </c>
      <c r="I30" s="17">
        <f>E30-G30</f>
        <v/>
      </c>
      <c r="J30" s="17">
        <f>F30-H30</f>
        <v/>
      </c>
      <c r="K30" s="18">
        <f>IFERROR(G30/E30,0)</f>
        <v/>
      </c>
      <c r="L30" s="16" t="n"/>
    </row>
    <row r="31">
      <c r="B31" s="16" t="n"/>
      <c r="C31" s="16" t="n"/>
      <c r="D31" s="16" t="n"/>
      <c r="E31" s="22" t="n"/>
      <c r="F31" s="17">
        <f>D31*E31</f>
        <v/>
      </c>
      <c r="G31" s="17">
        <f>SUMIF('Техкарты'!$B$6:$B$105,C31,'Техкарты'!$F$6:$F$105)</f>
        <v/>
      </c>
      <c r="H31" s="17">
        <f>D31*G31</f>
        <v/>
      </c>
      <c r="I31" s="17">
        <f>E31-G31</f>
        <v/>
      </c>
      <c r="J31" s="17">
        <f>F31-H31</f>
        <v/>
      </c>
      <c r="K31" s="18">
        <f>IFERROR(G31/E31,0)</f>
        <v/>
      </c>
      <c r="L31" s="16" t="n"/>
    </row>
    <row r="32">
      <c r="B32" s="16" t="n"/>
      <c r="C32" s="16" t="n"/>
      <c r="D32" s="16" t="n"/>
      <c r="E32" s="22" t="n"/>
      <c r="F32" s="17">
        <f>D32*E32</f>
        <v/>
      </c>
      <c r="G32" s="17">
        <f>SUMIF('Техкарты'!$B$6:$B$105,C32,'Техкарты'!$F$6:$F$105)</f>
        <v/>
      </c>
      <c r="H32" s="17">
        <f>D32*G32</f>
        <v/>
      </c>
      <c r="I32" s="17">
        <f>E32-G32</f>
        <v/>
      </c>
      <c r="J32" s="17">
        <f>F32-H32</f>
        <v/>
      </c>
      <c r="K32" s="18">
        <f>IFERROR(G32/E32,0)</f>
        <v/>
      </c>
      <c r="L32" s="16" t="n"/>
    </row>
    <row r="33">
      <c r="B33" s="16" t="n"/>
      <c r="C33" s="16" t="n"/>
      <c r="D33" s="16" t="n"/>
      <c r="E33" s="22" t="n"/>
      <c r="F33" s="17">
        <f>D33*E33</f>
        <v/>
      </c>
      <c r="G33" s="17">
        <f>SUMIF('Техкарты'!$B$6:$B$105,C33,'Техкарты'!$F$6:$F$105)</f>
        <v/>
      </c>
      <c r="H33" s="17">
        <f>D33*G33</f>
        <v/>
      </c>
      <c r="I33" s="17">
        <f>E33-G33</f>
        <v/>
      </c>
      <c r="J33" s="17">
        <f>F33-H33</f>
        <v/>
      </c>
      <c r="K33" s="18">
        <f>IFERROR(G33/E33,0)</f>
        <v/>
      </c>
      <c r="L33" s="16" t="n"/>
    </row>
    <row r="34">
      <c r="B34" s="16" t="n"/>
      <c r="C34" s="16" t="n"/>
      <c r="D34" s="16" t="n"/>
      <c r="E34" s="22" t="n"/>
      <c r="F34" s="17">
        <f>D34*E34</f>
        <v/>
      </c>
      <c r="G34" s="17">
        <f>SUMIF('Техкарты'!$B$6:$B$105,C34,'Техкарты'!$F$6:$F$105)</f>
        <v/>
      </c>
      <c r="H34" s="17">
        <f>D34*G34</f>
        <v/>
      </c>
      <c r="I34" s="17">
        <f>E34-G34</f>
        <v/>
      </c>
      <c r="J34" s="17">
        <f>F34-H34</f>
        <v/>
      </c>
      <c r="K34" s="18">
        <f>IFERROR(G34/E34,0)</f>
        <v/>
      </c>
      <c r="L34" s="16" t="n"/>
    </row>
    <row r="35">
      <c r="B35" s="16" t="n"/>
      <c r="C35" s="16" t="n"/>
      <c r="D35" s="16" t="n"/>
      <c r="E35" s="22" t="n"/>
      <c r="F35" s="17">
        <f>D35*E35</f>
        <v/>
      </c>
      <c r="G35" s="17">
        <f>SUMIF('Техкарты'!$B$6:$B$105,C35,'Техкарты'!$F$6:$F$105)</f>
        <v/>
      </c>
      <c r="H35" s="17">
        <f>D35*G35</f>
        <v/>
      </c>
      <c r="I35" s="17">
        <f>E35-G35</f>
        <v/>
      </c>
      <c r="J35" s="17">
        <f>F35-H35</f>
        <v/>
      </c>
      <c r="K35" s="18">
        <f>IFERROR(G35/E35,0)</f>
        <v/>
      </c>
      <c r="L35" s="16" t="n"/>
    </row>
    <row r="36">
      <c r="B36" s="16" t="n"/>
      <c r="C36" s="16" t="n"/>
      <c r="D36" s="16" t="n"/>
      <c r="E36" s="22" t="n"/>
      <c r="F36" s="17">
        <f>D36*E36</f>
        <v/>
      </c>
      <c r="G36" s="17">
        <f>SUMIF('Техкарты'!$B$6:$B$105,C36,'Техкарты'!$F$6:$F$105)</f>
        <v/>
      </c>
      <c r="H36" s="17">
        <f>D36*G36</f>
        <v/>
      </c>
      <c r="I36" s="17">
        <f>E36-G36</f>
        <v/>
      </c>
      <c r="J36" s="17">
        <f>F36-H36</f>
        <v/>
      </c>
      <c r="K36" s="18">
        <f>IFERROR(G36/E36,0)</f>
        <v/>
      </c>
      <c r="L36" s="16" t="n"/>
    </row>
    <row r="37">
      <c r="B37" s="16" t="n"/>
      <c r="C37" s="16" t="n"/>
      <c r="D37" s="16" t="n"/>
      <c r="E37" s="22" t="n"/>
      <c r="F37" s="17">
        <f>D37*E37</f>
        <v/>
      </c>
      <c r="G37" s="17">
        <f>SUMIF('Техкарты'!$B$6:$B$105,C37,'Техкарты'!$F$6:$F$105)</f>
        <v/>
      </c>
      <c r="H37" s="17">
        <f>D37*G37</f>
        <v/>
      </c>
      <c r="I37" s="17">
        <f>E37-G37</f>
        <v/>
      </c>
      <c r="J37" s="17">
        <f>F37-H37</f>
        <v/>
      </c>
      <c r="K37" s="18">
        <f>IFERROR(G37/E37,0)</f>
        <v/>
      </c>
      <c r="L37" s="16" t="n"/>
    </row>
    <row r="38">
      <c r="B38" s="16" t="n"/>
      <c r="C38" s="16" t="n"/>
      <c r="D38" s="16" t="n"/>
      <c r="E38" s="22" t="n"/>
      <c r="F38" s="17">
        <f>D38*E38</f>
        <v/>
      </c>
      <c r="G38" s="17">
        <f>SUMIF('Техкарты'!$B$6:$B$105,C38,'Техкарты'!$F$6:$F$105)</f>
        <v/>
      </c>
      <c r="H38" s="17">
        <f>D38*G38</f>
        <v/>
      </c>
      <c r="I38" s="17">
        <f>E38-G38</f>
        <v/>
      </c>
      <c r="J38" s="17">
        <f>F38-H38</f>
        <v/>
      </c>
      <c r="K38" s="18">
        <f>IFERROR(G38/E38,0)</f>
        <v/>
      </c>
      <c r="L38" s="16" t="n"/>
    </row>
    <row r="39">
      <c r="B39" s="16" t="n"/>
      <c r="C39" s="16" t="n"/>
      <c r="D39" s="16" t="n"/>
      <c r="E39" s="22" t="n"/>
      <c r="F39" s="17">
        <f>D39*E39</f>
        <v/>
      </c>
      <c r="G39" s="17">
        <f>SUMIF('Техкарты'!$B$6:$B$105,C39,'Техкарты'!$F$6:$F$105)</f>
        <v/>
      </c>
      <c r="H39" s="17">
        <f>D39*G39</f>
        <v/>
      </c>
      <c r="I39" s="17">
        <f>E39-G39</f>
        <v/>
      </c>
      <c r="J39" s="17">
        <f>F39-H39</f>
        <v/>
      </c>
      <c r="K39" s="18">
        <f>IFERROR(G39/E39,0)</f>
        <v/>
      </c>
      <c r="L39" s="16" t="n"/>
    </row>
    <row r="40">
      <c r="B40" s="16" t="n"/>
      <c r="C40" s="16" t="n"/>
      <c r="D40" s="16" t="n"/>
      <c r="E40" s="22" t="n"/>
      <c r="F40" s="17">
        <f>D40*E40</f>
        <v/>
      </c>
      <c r="G40" s="17">
        <f>SUMIF('Техкарты'!$B$6:$B$105,C40,'Техкарты'!$F$6:$F$105)</f>
        <v/>
      </c>
      <c r="H40" s="17">
        <f>D40*G40</f>
        <v/>
      </c>
      <c r="I40" s="17">
        <f>E40-G40</f>
        <v/>
      </c>
      <c r="J40" s="17">
        <f>F40-H40</f>
        <v/>
      </c>
      <c r="K40" s="18">
        <f>IFERROR(G40/E40,0)</f>
        <v/>
      </c>
      <c r="L40" s="16" t="n"/>
    </row>
    <row r="41">
      <c r="B41" s="16" t="n"/>
      <c r="C41" s="16" t="n"/>
      <c r="D41" s="16" t="n"/>
      <c r="E41" s="22" t="n"/>
      <c r="F41" s="17">
        <f>D41*E41</f>
        <v/>
      </c>
      <c r="G41" s="17">
        <f>SUMIF('Техкарты'!$B$6:$B$105,C41,'Техкарты'!$F$6:$F$105)</f>
        <v/>
      </c>
      <c r="H41" s="17">
        <f>D41*G41</f>
        <v/>
      </c>
      <c r="I41" s="17">
        <f>E41-G41</f>
        <v/>
      </c>
      <c r="J41" s="17">
        <f>F41-H41</f>
        <v/>
      </c>
      <c r="K41" s="18">
        <f>IFERROR(G41/E41,0)</f>
        <v/>
      </c>
      <c r="L41" s="16" t="n"/>
    </row>
    <row r="42">
      <c r="B42" s="16" t="n"/>
      <c r="C42" s="16" t="n"/>
      <c r="D42" s="16" t="n"/>
      <c r="E42" s="22" t="n"/>
      <c r="F42" s="17">
        <f>D42*E42</f>
        <v/>
      </c>
      <c r="G42" s="17">
        <f>SUMIF('Техкарты'!$B$6:$B$105,C42,'Техкарты'!$F$6:$F$105)</f>
        <v/>
      </c>
      <c r="H42" s="17">
        <f>D42*G42</f>
        <v/>
      </c>
      <c r="I42" s="17">
        <f>E42-G42</f>
        <v/>
      </c>
      <c r="J42" s="17">
        <f>F42-H42</f>
        <v/>
      </c>
      <c r="K42" s="18">
        <f>IFERROR(G42/E42,0)</f>
        <v/>
      </c>
      <c r="L42" s="16" t="n"/>
    </row>
    <row r="43">
      <c r="B43" s="16" t="n"/>
      <c r="C43" s="16" t="n"/>
      <c r="D43" s="16" t="n"/>
      <c r="E43" s="22" t="n"/>
      <c r="F43" s="17">
        <f>D43*E43</f>
        <v/>
      </c>
      <c r="G43" s="17">
        <f>SUMIF('Техкарты'!$B$6:$B$105,C43,'Техкарты'!$F$6:$F$105)</f>
        <v/>
      </c>
      <c r="H43" s="17">
        <f>D43*G43</f>
        <v/>
      </c>
      <c r="I43" s="17">
        <f>E43-G43</f>
        <v/>
      </c>
      <c r="J43" s="17">
        <f>F43-H43</f>
        <v/>
      </c>
      <c r="K43" s="18">
        <f>IFERROR(G43/E43,0)</f>
        <v/>
      </c>
      <c r="L43" s="16" t="n"/>
    </row>
    <row r="44">
      <c r="B44" s="16" t="n"/>
      <c r="C44" s="16" t="n"/>
      <c r="D44" s="16" t="n"/>
      <c r="E44" s="22" t="n"/>
      <c r="F44" s="17">
        <f>D44*E44</f>
        <v/>
      </c>
      <c r="G44" s="17">
        <f>SUMIF('Техкарты'!$B$6:$B$105,C44,'Техкарты'!$F$6:$F$105)</f>
        <v/>
      </c>
      <c r="H44" s="17">
        <f>D44*G44</f>
        <v/>
      </c>
      <c r="I44" s="17">
        <f>E44-G44</f>
        <v/>
      </c>
      <c r="J44" s="17">
        <f>F44-H44</f>
        <v/>
      </c>
      <c r="K44" s="18">
        <f>IFERROR(G44/E44,0)</f>
        <v/>
      </c>
      <c r="L44" s="16" t="n"/>
    </row>
    <row r="45">
      <c r="B45" s="16" t="n"/>
      <c r="C45" s="16" t="n"/>
      <c r="D45" s="16" t="n"/>
      <c r="E45" s="22" t="n"/>
      <c r="F45" s="17">
        <f>D45*E45</f>
        <v/>
      </c>
      <c r="G45" s="17">
        <f>SUMIF('Техкарты'!$B$6:$B$105,C45,'Техкарты'!$F$6:$F$105)</f>
        <v/>
      </c>
      <c r="H45" s="17">
        <f>D45*G45</f>
        <v/>
      </c>
      <c r="I45" s="17">
        <f>E45-G45</f>
        <v/>
      </c>
      <c r="J45" s="17">
        <f>F45-H45</f>
        <v/>
      </c>
      <c r="K45" s="18">
        <f>IFERROR(G45/E45,0)</f>
        <v/>
      </c>
      <c r="L45" s="16" t="n"/>
    </row>
    <row r="46">
      <c r="B46" s="16" t="n"/>
      <c r="C46" s="16" t="n"/>
      <c r="D46" s="16" t="n"/>
      <c r="E46" s="22" t="n"/>
      <c r="F46" s="17">
        <f>D46*E46</f>
        <v/>
      </c>
      <c r="G46" s="17">
        <f>SUMIF('Техкарты'!$B$6:$B$105,C46,'Техкарты'!$F$6:$F$105)</f>
        <v/>
      </c>
      <c r="H46" s="17">
        <f>D46*G46</f>
        <v/>
      </c>
      <c r="I46" s="17">
        <f>E46-G46</f>
        <v/>
      </c>
      <c r="J46" s="17">
        <f>F46-H46</f>
        <v/>
      </c>
      <c r="K46" s="18">
        <f>IFERROR(G46/E46,0)</f>
        <v/>
      </c>
      <c r="L46" s="16" t="n"/>
    </row>
    <row r="47">
      <c r="B47" s="16" t="n"/>
      <c r="C47" s="16" t="n"/>
      <c r="D47" s="16" t="n"/>
      <c r="E47" s="22" t="n"/>
      <c r="F47" s="17">
        <f>D47*E47</f>
        <v/>
      </c>
      <c r="G47" s="17">
        <f>SUMIF('Техкарты'!$B$6:$B$105,C47,'Техкарты'!$F$6:$F$105)</f>
        <v/>
      </c>
      <c r="H47" s="17">
        <f>D47*G47</f>
        <v/>
      </c>
      <c r="I47" s="17">
        <f>E47-G47</f>
        <v/>
      </c>
      <c r="J47" s="17">
        <f>F47-H47</f>
        <v/>
      </c>
      <c r="K47" s="18">
        <f>IFERROR(G47/E47,0)</f>
        <v/>
      </c>
      <c r="L47" s="16" t="n"/>
    </row>
    <row r="48">
      <c r="B48" s="16" t="n"/>
      <c r="C48" s="16" t="n"/>
      <c r="D48" s="16" t="n"/>
      <c r="E48" s="22" t="n"/>
      <c r="F48" s="17">
        <f>D48*E48</f>
        <v/>
      </c>
      <c r="G48" s="17">
        <f>SUMIF('Техкарты'!$B$6:$B$105,C48,'Техкарты'!$F$6:$F$105)</f>
        <v/>
      </c>
      <c r="H48" s="17">
        <f>D48*G48</f>
        <v/>
      </c>
      <c r="I48" s="17">
        <f>E48-G48</f>
        <v/>
      </c>
      <c r="J48" s="17">
        <f>F48-H48</f>
        <v/>
      </c>
      <c r="K48" s="18">
        <f>IFERROR(G48/E48,0)</f>
        <v/>
      </c>
      <c r="L48" s="16" t="n"/>
    </row>
    <row r="49">
      <c r="B49" s="16" t="n"/>
      <c r="C49" s="16" t="n"/>
      <c r="D49" s="16" t="n"/>
      <c r="E49" s="22" t="n"/>
      <c r="F49" s="17">
        <f>D49*E49</f>
        <v/>
      </c>
      <c r="G49" s="17">
        <f>SUMIF('Техкарты'!$B$6:$B$105,C49,'Техкарты'!$F$6:$F$105)</f>
        <v/>
      </c>
      <c r="H49" s="17">
        <f>D49*G49</f>
        <v/>
      </c>
      <c r="I49" s="17">
        <f>E49-G49</f>
        <v/>
      </c>
      <c r="J49" s="17">
        <f>F49-H49</f>
        <v/>
      </c>
      <c r="K49" s="18">
        <f>IFERROR(G49/E49,0)</f>
        <v/>
      </c>
      <c r="L49" s="16" t="n"/>
    </row>
    <row r="50">
      <c r="B50" s="16" t="n"/>
      <c r="C50" s="16" t="n"/>
      <c r="D50" s="16" t="n"/>
      <c r="E50" s="22" t="n"/>
      <c r="F50" s="17">
        <f>D50*E50</f>
        <v/>
      </c>
      <c r="G50" s="17">
        <f>SUMIF('Техкарты'!$B$6:$B$105,C50,'Техкарты'!$F$6:$F$105)</f>
        <v/>
      </c>
      <c r="H50" s="17">
        <f>D50*G50</f>
        <v/>
      </c>
      <c r="I50" s="17">
        <f>E50-G50</f>
        <v/>
      </c>
      <c r="J50" s="17">
        <f>F50-H50</f>
        <v/>
      </c>
      <c r="K50" s="18">
        <f>IFERROR(G50/E50,0)</f>
        <v/>
      </c>
      <c r="L50" s="16" t="n"/>
    </row>
    <row r="51">
      <c r="B51" s="16" t="n"/>
      <c r="C51" s="16" t="n"/>
      <c r="D51" s="16" t="n"/>
      <c r="E51" s="22" t="n"/>
      <c r="F51" s="17">
        <f>D51*E51</f>
        <v/>
      </c>
      <c r="G51" s="17">
        <f>SUMIF('Техкарты'!$B$6:$B$105,C51,'Техкарты'!$F$6:$F$105)</f>
        <v/>
      </c>
      <c r="H51" s="17">
        <f>D51*G51</f>
        <v/>
      </c>
      <c r="I51" s="17">
        <f>E51-G51</f>
        <v/>
      </c>
      <c r="J51" s="17">
        <f>F51-H51</f>
        <v/>
      </c>
      <c r="K51" s="18">
        <f>IFERROR(G51/E51,0)</f>
        <v/>
      </c>
      <c r="L51" s="16" t="n"/>
    </row>
    <row r="52">
      <c r="B52" s="16" t="n"/>
      <c r="C52" s="16" t="n"/>
      <c r="D52" s="16" t="n"/>
      <c r="E52" s="22" t="n"/>
      <c r="F52" s="17">
        <f>D52*E52</f>
        <v/>
      </c>
      <c r="G52" s="17">
        <f>SUMIF('Техкарты'!$B$6:$B$105,C52,'Техкарты'!$F$6:$F$105)</f>
        <v/>
      </c>
      <c r="H52" s="17">
        <f>D52*G52</f>
        <v/>
      </c>
      <c r="I52" s="17">
        <f>E52-G52</f>
        <v/>
      </c>
      <c r="J52" s="17">
        <f>F52-H52</f>
        <v/>
      </c>
      <c r="K52" s="18">
        <f>IFERROR(G52/E52,0)</f>
        <v/>
      </c>
      <c r="L52" s="16" t="n"/>
    </row>
    <row r="53">
      <c r="B53" s="16" t="n"/>
      <c r="C53" s="16" t="n"/>
      <c r="D53" s="16" t="n"/>
      <c r="E53" s="22" t="n"/>
      <c r="F53" s="17">
        <f>D53*E53</f>
        <v/>
      </c>
      <c r="G53" s="17">
        <f>SUMIF('Техкарты'!$B$6:$B$105,C53,'Техкарты'!$F$6:$F$105)</f>
        <v/>
      </c>
      <c r="H53" s="17">
        <f>D53*G53</f>
        <v/>
      </c>
      <c r="I53" s="17">
        <f>E53-G53</f>
        <v/>
      </c>
      <c r="J53" s="17">
        <f>F53-H53</f>
        <v/>
      </c>
      <c r="K53" s="18">
        <f>IFERROR(G53/E53,0)</f>
        <v/>
      </c>
      <c r="L53" s="16" t="n"/>
    </row>
    <row r="54">
      <c r="B54" s="16" t="n"/>
      <c r="C54" s="16" t="n"/>
      <c r="D54" s="16" t="n"/>
      <c r="E54" s="22" t="n"/>
      <c r="F54" s="17">
        <f>D54*E54</f>
        <v/>
      </c>
      <c r="G54" s="17">
        <f>SUMIF('Техкарты'!$B$6:$B$105,C54,'Техкарты'!$F$6:$F$105)</f>
        <v/>
      </c>
      <c r="H54" s="17">
        <f>D54*G54</f>
        <v/>
      </c>
      <c r="I54" s="17">
        <f>E54-G54</f>
        <v/>
      </c>
      <c r="J54" s="17">
        <f>F54-H54</f>
        <v/>
      </c>
      <c r="K54" s="18">
        <f>IFERROR(G54/E54,0)</f>
        <v/>
      </c>
      <c r="L54" s="16" t="n"/>
    </row>
    <row r="55">
      <c r="B55" s="16" t="n"/>
      <c r="C55" s="16" t="n"/>
      <c r="D55" s="16" t="n"/>
      <c r="E55" s="22" t="n"/>
      <c r="F55" s="17">
        <f>D55*E55</f>
        <v/>
      </c>
      <c r="G55" s="17">
        <f>SUMIF('Техкарты'!$B$6:$B$105,C55,'Техкарты'!$F$6:$F$105)</f>
        <v/>
      </c>
      <c r="H55" s="17">
        <f>D55*G55</f>
        <v/>
      </c>
      <c r="I55" s="17">
        <f>E55-G55</f>
        <v/>
      </c>
      <c r="J55" s="17">
        <f>F55-H55</f>
        <v/>
      </c>
      <c r="K55" s="18">
        <f>IFERROR(G55/E55,0)</f>
        <v/>
      </c>
      <c r="L55" s="16" t="n"/>
    </row>
    <row r="56">
      <c r="B56" s="16" t="n"/>
      <c r="C56" s="16" t="n"/>
      <c r="D56" s="16" t="n"/>
      <c r="E56" s="22" t="n"/>
      <c r="F56" s="17">
        <f>D56*E56</f>
        <v/>
      </c>
      <c r="G56" s="17">
        <f>SUMIF('Техкарты'!$B$6:$B$105,C56,'Техкарты'!$F$6:$F$105)</f>
        <v/>
      </c>
      <c r="H56" s="17">
        <f>D56*G56</f>
        <v/>
      </c>
      <c r="I56" s="17">
        <f>E56-G56</f>
        <v/>
      </c>
      <c r="J56" s="17">
        <f>F56-H56</f>
        <v/>
      </c>
      <c r="K56" s="18">
        <f>IFERROR(G56/E56,0)</f>
        <v/>
      </c>
      <c r="L56" s="16" t="n"/>
    </row>
    <row r="57">
      <c r="B57" s="16" t="n"/>
      <c r="C57" s="16" t="n"/>
      <c r="D57" s="16" t="n"/>
      <c r="E57" s="22" t="n"/>
      <c r="F57" s="17">
        <f>D57*E57</f>
        <v/>
      </c>
      <c r="G57" s="17">
        <f>SUMIF('Техкарты'!$B$6:$B$105,C57,'Техкарты'!$F$6:$F$105)</f>
        <v/>
      </c>
      <c r="H57" s="17">
        <f>D57*G57</f>
        <v/>
      </c>
      <c r="I57" s="17">
        <f>E57-G57</f>
        <v/>
      </c>
      <c r="J57" s="17">
        <f>F57-H57</f>
        <v/>
      </c>
      <c r="K57" s="18">
        <f>IFERROR(G57/E57,0)</f>
        <v/>
      </c>
      <c r="L57" s="16" t="n"/>
    </row>
    <row r="58">
      <c r="B58" s="16" t="n"/>
      <c r="C58" s="16" t="n"/>
      <c r="D58" s="16" t="n"/>
      <c r="E58" s="22" t="n"/>
      <c r="F58" s="17">
        <f>D58*E58</f>
        <v/>
      </c>
      <c r="G58" s="17">
        <f>SUMIF('Техкарты'!$B$6:$B$105,C58,'Техкарты'!$F$6:$F$105)</f>
        <v/>
      </c>
      <c r="H58" s="17">
        <f>D58*G58</f>
        <v/>
      </c>
      <c r="I58" s="17">
        <f>E58-G58</f>
        <v/>
      </c>
      <c r="J58" s="17">
        <f>F58-H58</f>
        <v/>
      </c>
      <c r="K58" s="18">
        <f>IFERROR(G58/E58,0)</f>
        <v/>
      </c>
      <c r="L58" s="16" t="n"/>
    </row>
    <row r="59">
      <c r="B59" s="16" t="n"/>
      <c r="C59" s="16" t="n"/>
      <c r="D59" s="16" t="n"/>
      <c r="E59" s="22" t="n"/>
      <c r="F59" s="17">
        <f>D59*E59</f>
        <v/>
      </c>
      <c r="G59" s="17">
        <f>SUMIF('Техкарты'!$B$6:$B$105,C59,'Техкарты'!$F$6:$F$105)</f>
        <v/>
      </c>
      <c r="H59" s="17">
        <f>D59*G59</f>
        <v/>
      </c>
      <c r="I59" s="17">
        <f>E59-G59</f>
        <v/>
      </c>
      <c r="J59" s="17">
        <f>F59-H59</f>
        <v/>
      </c>
      <c r="K59" s="18">
        <f>IFERROR(G59/E59,0)</f>
        <v/>
      </c>
      <c r="L59" s="16" t="n"/>
    </row>
    <row r="60">
      <c r="B60" s="16" t="n"/>
      <c r="C60" s="16" t="n"/>
      <c r="D60" s="16" t="n"/>
      <c r="E60" s="22" t="n"/>
      <c r="F60" s="17">
        <f>D60*E60</f>
        <v/>
      </c>
      <c r="G60" s="17">
        <f>SUMIF('Техкарты'!$B$6:$B$105,C60,'Техкарты'!$F$6:$F$105)</f>
        <v/>
      </c>
      <c r="H60" s="17">
        <f>D60*G60</f>
        <v/>
      </c>
      <c r="I60" s="17">
        <f>E60-G60</f>
        <v/>
      </c>
      <c r="J60" s="17">
        <f>F60-H60</f>
        <v/>
      </c>
      <c r="K60" s="18">
        <f>IFERROR(G60/E60,0)</f>
        <v/>
      </c>
      <c r="L60" s="16" t="n"/>
    </row>
    <row r="61">
      <c r="B61" s="16" t="n"/>
      <c r="C61" s="16" t="n"/>
      <c r="D61" s="16" t="n"/>
      <c r="E61" s="22" t="n"/>
      <c r="F61" s="17">
        <f>D61*E61</f>
        <v/>
      </c>
      <c r="G61" s="17">
        <f>SUMIF('Техкарты'!$B$6:$B$105,C61,'Техкарты'!$F$6:$F$105)</f>
        <v/>
      </c>
      <c r="H61" s="17">
        <f>D61*G61</f>
        <v/>
      </c>
      <c r="I61" s="17">
        <f>E61-G61</f>
        <v/>
      </c>
      <c r="J61" s="17">
        <f>F61-H61</f>
        <v/>
      </c>
      <c r="K61" s="18">
        <f>IFERROR(G61/E61,0)</f>
        <v/>
      </c>
      <c r="L61" s="16" t="n"/>
    </row>
    <row r="62">
      <c r="B62" s="16" t="n"/>
      <c r="C62" s="16" t="n"/>
      <c r="D62" s="16" t="n"/>
      <c r="E62" s="22" t="n"/>
      <c r="F62" s="17">
        <f>D62*E62</f>
        <v/>
      </c>
      <c r="G62" s="17">
        <f>SUMIF('Техкарты'!$B$6:$B$105,C62,'Техкарты'!$F$6:$F$105)</f>
        <v/>
      </c>
      <c r="H62" s="17">
        <f>D62*G62</f>
        <v/>
      </c>
      <c r="I62" s="17">
        <f>E62-G62</f>
        <v/>
      </c>
      <c r="J62" s="17">
        <f>F62-H62</f>
        <v/>
      </c>
      <c r="K62" s="18">
        <f>IFERROR(G62/E62,0)</f>
        <v/>
      </c>
      <c r="L62" s="16" t="n"/>
    </row>
    <row r="63">
      <c r="B63" s="16" t="n"/>
      <c r="C63" s="16" t="n"/>
      <c r="D63" s="16" t="n"/>
      <c r="E63" s="22" t="n"/>
      <c r="F63" s="17">
        <f>D63*E63</f>
        <v/>
      </c>
      <c r="G63" s="17">
        <f>SUMIF('Техкарты'!$B$6:$B$105,C63,'Техкарты'!$F$6:$F$105)</f>
        <v/>
      </c>
      <c r="H63" s="17">
        <f>D63*G63</f>
        <v/>
      </c>
      <c r="I63" s="17">
        <f>E63-G63</f>
        <v/>
      </c>
      <c r="J63" s="17">
        <f>F63-H63</f>
        <v/>
      </c>
      <c r="K63" s="18">
        <f>IFERROR(G63/E63,0)</f>
        <v/>
      </c>
      <c r="L63" s="16" t="n"/>
    </row>
    <row r="64">
      <c r="B64" s="16" t="n"/>
      <c r="C64" s="16" t="n"/>
      <c r="D64" s="16" t="n"/>
      <c r="E64" s="22" t="n"/>
      <c r="F64" s="17">
        <f>D64*E64</f>
        <v/>
      </c>
      <c r="G64" s="17">
        <f>SUMIF('Техкарты'!$B$6:$B$105,C64,'Техкарты'!$F$6:$F$105)</f>
        <v/>
      </c>
      <c r="H64" s="17">
        <f>D64*G64</f>
        <v/>
      </c>
      <c r="I64" s="17">
        <f>E64-G64</f>
        <v/>
      </c>
      <c r="J64" s="17">
        <f>F64-H64</f>
        <v/>
      </c>
      <c r="K64" s="18">
        <f>IFERROR(G64/E64,0)</f>
        <v/>
      </c>
      <c r="L64" s="16" t="n"/>
    </row>
    <row r="65">
      <c r="B65" s="16" t="n"/>
      <c r="C65" s="16" t="n"/>
      <c r="D65" s="16" t="n"/>
      <c r="E65" s="22" t="n"/>
      <c r="F65" s="17">
        <f>D65*E65</f>
        <v/>
      </c>
      <c r="G65" s="17">
        <f>SUMIF('Техкарты'!$B$6:$B$105,C65,'Техкарты'!$F$6:$F$105)</f>
        <v/>
      </c>
      <c r="H65" s="17">
        <f>D65*G65</f>
        <v/>
      </c>
      <c r="I65" s="17">
        <f>E65-G65</f>
        <v/>
      </c>
      <c r="J65" s="17">
        <f>F65-H65</f>
        <v/>
      </c>
      <c r="K65" s="18">
        <f>IFERROR(G65/E65,0)</f>
        <v/>
      </c>
      <c r="L65" s="16" t="n"/>
    </row>
    <row r="66">
      <c r="B66" s="16" t="n"/>
      <c r="C66" s="16" t="n"/>
      <c r="D66" s="16" t="n"/>
      <c r="E66" s="22" t="n"/>
      <c r="F66" s="17">
        <f>D66*E66</f>
        <v/>
      </c>
      <c r="G66" s="17">
        <f>SUMIF('Техкарты'!$B$6:$B$105,C66,'Техкарты'!$F$6:$F$105)</f>
        <v/>
      </c>
      <c r="H66" s="17">
        <f>D66*G66</f>
        <v/>
      </c>
      <c r="I66" s="17">
        <f>E66-G66</f>
        <v/>
      </c>
      <c r="J66" s="17">
        <f>F66-H66</f>
        <v/>
      </c>
      <c r="K66" s="18">
        <f>IFERROR(G66/E66,0)</f>
        <v/>
      </c>
      <c r="L66" s="16" t="n"/>
    </row>
    <row r="67">
      <c r="B67" s="16" t="n"/>
      <c r="C67" s="16" t="n"/>
      <c r="D67" s="16" t="n"/>
      <c r="E67" s="22" t="n"/>
      <c r="F67" s="17">
        <f>D67*E67</f>
        <v/>
      </c>
      <c r="G67" s="17">
        <f>SUMIF('Техкарты'!$B$6:$B$105,C67,'Техкарты'!$F$6:$F$105)</f>
        <v/>
      </c>
      <c r="H67" s="17">
        <f>D67*G67</f>
        <v/>
      </c>
      <c r="I67" s="17">
        <f>E67-G67</f>
        <v/>
      </c>
      <c r="J67" s="17">
        <f>F67-H67</f>
        <v/>
      </c>
      <c r="K67" s="18">
        <f>IFERROR(G67/E67,0)</f>
        <v/>
      </c>
      <c r="L67" s="16" t="n"/>
    </row>
    <row r="68">
      <c r="B68" s="16" t="n"/>
      <c r="C68" s="16" t="n"/>
      <c r="D68" s="16" t="n"/>
      <c r="E68" s="22" t="n"/>
      <c r="F68" s="17">
        <f>D68*E68</f>
        <v/>
      </c>
      <c r="G68" s="17">
        <f>SUMIF('Техкарты'!$B$6:$B$105,C68,'Техкарты'!$F$6:$F$105)</f>
        <v/>
      </c>
      <c r="H68" s="17">
        <f>D68*G68</f>
        <v/>
      </c>
      <c r="I68" s="17">
        <f>E68-G68</f>
        <v/>
      </c>
      <c r="J68" s="17">
        <f>F68-H68</f>
        <v/>
      </c>
      <c r="K68" s="18">
        <f>IFERROR(G68/E68,0)</f>
        <v/>
      </c>
      <c r="L68" s="16" t="n"/>
    </row>
    <row r="69">
      <c r="B69" s="16" t="n"/>
      <c r="C69" s="16" t="n"/>
      <c r="D69" s="16" t="n"/>
      <c r="E69" s="22" t="n"/>
      <c r="F69" s="17">
        <f>D69*E69</f>
        <v/>
      </c>
      <c r="G69" s="17">
        <f>SUMIF('Техкарты'!$B$6:$B$105,C69,'Техкарты'!$F$6:$F$105)</f>
        <v/>
      </c>
      <c r="H69" s="17">
        <f>D69*G69</f>
        <v/>
      </c>
      <c r="I69" s="17">
        <f>E69-G69</f>
        <v/>
      </c>
      <c r="J69" s="17">
        <f>F69-H69</f>
        <v/>
      </c>
      <c r="K69" s="18">
        <f>IFERROR(G69/E69,0)</f>
        <v/>
      </c>
      <c r="L69" s="16" t="n"/>
    </row>
    <row r="70">
      <c r="B70" s="16" t="n"/>
      <c r="C70" s="16" t="n"/>
      <c r="D70" s="16" t="n"/>
      <c r="E70" s="22" t="n"/>
      <c r="F70" s="17">
        <f>D70*E70</f>
        <v/>
      </c>
      <c r="G70" s="17">
        <f>SUMIF('Техкарты'!$B$6:$B$105,C70,'Техкарты'!$F$6:$F$105)</f>
        <v/>
      </c>
      <c r="H70" s="17">
        <f>D70*G70</f>
        <v/>
      </c>
      <c r="I70" s="17">
        <f>E70-G70</f>
        <v/>
      </c>
      <c r="J70" s="17">
        <f>F70-H70</f>
        <v/>
      </c>
      <c r="K70" s="18">
        <f>IFERROR(G70/E70,0)</f>
        <v/>
      </c>
      <c r="L70" s="16" t="n"/>
    </row>
    <row r="71">
      <c r="B71" s="16" t="n"/>
      <c r="C71" s="16" t="n"/>
      <c r="D71" s="16" t="n"/>
      <c r="E71" s="22" t="n"/>
      <c r="F71" s="17">
        <f>D71*E71</f>
        <v/>
      </c>
      <c r="G71" s="17">
        <f>SUMIF('Техкарты'!$B$6:$B$105,C71,'Техкарты'!$F$6:$F$105)</f>
        <v/>
      </c>
      <c r="H71" s="17">
        <f>D71*G71</f>
        <v/>
      </c>
      <c r="I71" s="17">
        <f>E71-G71</f>
        <v/>
      </c>
      <c r="J71" s="17">
        <f>F71-H71</f>
        <v/>
      </c>
      <c r="K71" s="18">
        <f>IFERROR(G71/E71,0)</f>
        <v/>
      </c>
      <c r="L71" s="16" t="n"/>
    </row>
    <row r="72">
      <c r="B72" s="16" t="n"/>
      <c r="C72" s="16" t="n"/>
      <c r="D72" s="16" t="n"/>
      <c r="E72" s="22" t="n"/>
      <c r="F72" s="17">
        <f>D72*E72</f>
        <v/>
      </c>
      <c r="G72" s="17">
        <f>SUMIF('Техкарты'!$B$6:$B$105,C72,'Техкарты'!$F$6:$F$105)</f>
        <v/>
      </c>
      <c r="H72" s="17">
        <f>D72*G72</f>
        <v/>
      </c>
      <c r="I72" s="17">
        <f>E72-G72</f>
        <v/>
      </c>
      <c r="J72" s="17">
        <f>F72-H72</f>
        <v/>
      </c>
      <c r="K72" s="18">
        <f>IFERROR(G72/E72,0)</f>
        <v/>
      </c>
      <c r="L72" s="16" t="n"/>
    </row>
    <row r="73">
      <c r="B73" s="16" t="n"/>
      <c r="C73" s="16" t="n"/>
      <c r="D73" s="16" t="n"/>
      <c r="E73" s="22" t="n"/>
      <c r="F73" s="17">
        <f>D73*E73</f>
        <v/>
      </c>
      <c r="G73" s="17">
        <f>SUMIF('Техкарты'!$B$6:$B$105,C73,'Техкарты'!$F$6:$F$105)</f>
        <v/>
      </c>
      <c r="H73" s="17">
        <f>D73*G73</f>
        <v/>
      </c>
      <c r="I73" s="17">
        <f>E73-G73</f>
        <v/>
      </c>
      <c r="J73" s="17">
        <f>F73-H73</f>
        <v/>
      </c>
      <c r="K73" s="18">
        <f>IFERROR(G73/E73,0)</f>
        <v/>
      </c>
      <c r="L73" s="16" t="n"/>
    </row>
    <row r="74">
      <c r="B74" s="16" t="n"/>
      <c r="C74" s="16" t="n"/>
      <c r="D74" s="16" t="n"/>
      <c r="E74" s="22" t="n"/>
      <c r="F74" s="17">
        <f>D74*E74</f>
        <v/>
      </c>
      <c r="G74" s="17">
        <f>SUMIF('Техкарты'!$B$6:$B$105,C74,'Техкарты'!$F$6:$F$105)</f>
        <v/>
      </c>
      <c r="H74" s="17">
        <f>D74*G74</f>
        <v/>
      </c>
      <c r="I74" s="17">
        <f>E74-G74</f>
        <v/>
      </c>
      <c r="J74" s="17">
        <f>F74-H74</f>
        <v/>
      </c>
      <c r="K74" s="18">
        <f>IFERROR(G74/E74,0)</f>
        <v/>
      </c>
      <c r="L74" s="16" t="n"/>
    </row>
    <row r="75">
      <c r="B75" s="16" t="n"/>
      <c r="C75" s="16" t="n"/>
      <c r="D75" s="16" t="n"/>
      <c r="E75" s="22" t="n"/>
      <c r="F75" s="17">
        <f>D75*E75</f>
        <v/>
      </c>
      <c r="G75" s="17">
        <f>SUMIF('Техкарты'!$B$6:$B$105,C75,'Техкарты'!$F$6:$F$105)</f>
        <v/>
      </c>
      <c r="H75" s="17">
        <f>D75*G75</f>
        <v/>
      </c>
      <c r="I75" s="17">
        <f>E75-G75</f>
        <v/>
      </c>
      <c r="J75" s="17">
        <f>F75-H75</f>
        <v/>
      </c>
      <c r="K75" s="18">
        <f>IFERROR(G75/E75,0)</f>
        <v/>
      </c>
      <c r="L75" s="16" t="n"/>
    </row>
    <row r="76">
      <c r="B76" s="16" t="n"/>
      <c r="C76" s="16" t="n"/>
      <c r="D76" s="16" t="n"/>
      <c r="E76" s="22" t="n"/>
      <c r="F76" s="17">
        <f>D76*E76</f>
        <v/>
      </c>
      <c r="G76" s="17">
        <f>SUMIF('Техкарты'!$B$6:$B$105,C76,'Техкарты'!$F$6:$F$105)</f>
        <v/>
      </c>
      <c r="H76" s="17">
        <f>D76*G76</f>
        <v/>
      </c>
      <c r="I76" s="17">
        <f>E76-G76</f>
        <v/>
      </c>
      <c r="J76" s="17">
        <f>F76-H76</f>
        <v/>
      </c>
      <c r="K76" s="18">
        <f>IFERROR(G76/E76,0)</f>
        <v/>
      </c>
      <c r="L76" s="16" t="n"/>
    </row>
    <row r="77">
      <c r="B77" s="16" t="n"/>
      <c r="C77" s="16" t="n"/>
      <c r="D77" s="16" t="n"/>
      <c r="E77" s="22" t="n"/>
      <c r="F77" s="17">
        <f>D77*E77</f>
        <v/>
      </c>
      <c r="G77" s="17">
        <f>SUMIF('Техкарты'!$B$6:$B$105,C77,'Техкарты'!$F$6:$F$105)</f>
        <v/>
      </c>
      <c r="H77" s="17">
        <f>D77*G77</f>
        <v/>
      </c>
      <c r="I77" s="17">
        <f>E77-G77</f>
        <v/>
      </c>
      <c r="J77" s="17">
        <f>F77-H77</f>
        <v/>
      </c>
      <c r="K77" s="18">
        <f>IFERROR(G77/E77,0)</f>
        <v/>
      </c>
      <c r="L77" s="16" t="n"/>
    </row>
    <row r="78">
      <c r="B78" s="16" t="n"/>
      <c r="C78" s="16" t="n"/>
      <c r="D78" s="16" t="n"/>
      <c r="E78" s="22" t="n"/>
      <c r="F78" s="17">
        <f>D78*E78</f>
        <v/>
      </c>
      <c r="G78" s="17">
        <f>SUMIF('Техкарты'!$B$6:$B$105,C78,'Техкарты'!$F$6:$F$105)</f>
        <v/>
      </c>
      <c r="H78" s="17">
        <f>D78*G78</f>
        <v/>
      </c>
      <c r="I78" s="17">
        <f>E78-G78</f>
        <v/>
      </c>
      <c r="J78" s="17">
        <f>F78-H78</f>
        <v/>
      </c>
      <c r="K78" s="18">
        <f>IFERROR(G78/E78,0)</f>
        <v/>
      </c>
      <c r="L78" s="16" t="n"/>
    </row>
    <row r="79">
      <c r="B79" s="16" t="n"/>
      <c r="C79" s="16" t="n"/>
      <c r="D79" s="16" t="n"/>
      <c r="E79" s="22" t="n"/>
      <c r="F79" s="17">
        <f>D79*E79</f>
        <v/>
      </c>
      <c r="G79" s="17">
        <f>SUMIF('Техкарты'!$B$6:$B$105,C79,'Техкарты'!$F$6:$F$105)</f>
        <v/>
      </c>
      <c r="H79" s="17">
        <f>D79*G79</f>
        <v/>
      </c>
      <c r="I79" s="17">
        <f>E79-G79</f>
        <v/>
      </c>
      <c r="J79" s="17">
        <f>F79-H79</f>
        <v/>
      </c>
      <c r="K79" s="18">
        <f>IFERROR(G79/E79,0)</f>
        <v/>
      </c>
      <c r="L79" s="16" t="n"/>
    </row>
    <row r="80">
      <c r="B80" s="16" t="n"/>
      <c r="C80" s="16" t="n"/>
      <c r="D80" s="16" t="n"/>
      <c r="E80" s="22" t="n"/>
      <c r="F80" s="17">
        <f>D80*E80</f>
        <v/>
      </c>
      <c r="G80" s="17">
        <f>SUMIF('Техкарты'!$B$6:$B$105,C80,'Техкарты'!$F$6:$F$105)</f>
        <v/>
      </c>
      <c r="H80" s="17">
        <f>D80*G80</f>
        <v/>
      </c>
      <c r="I80" s="17">
        <f>E80-G80</f>
        <v/>
      </c>
      <c r="J80" s="17">
        <f>F80-H80</f>
        <v/>
      </c>
      <c r="K80" s="18">
        <f>IFERROR(G80/E80,0)</f>
        <v/>
      </c>
      <c r="L80" s="16" t="n"/>
    </row>
    <row r="81">
      <c r="B81" s="16" t="n"/>
      <c r="C81" s="16" t="n"/>
      <c r="D81" s="16" t="n"/>
      <c r="E81" s="22" t="n"/>
      <c r="F81" s="17">
        <f>D81*E81</f>
        <v/>
      </c>
      <c r="G81" s="17">
        <f>SUMIF('Техкарты'!$B$6:$B$105,C81,'Техкарты'!$F$6:$F$105)</f>
        <v/>
      </c>
      <c r="H81" s="17">
        <f>D81*G81</f>
        <v/>
      </c>
      <c r="I81" s="17">
        <f>E81-G81</f>
        <v/>
      </c>
      <c r="J81" s="17">
        <f>F81-H81</f>
        <v/>
      </c>
      <c r="K81" s="18">
        <f>IFERROR(G81/E81,0)</f>
        <v/>
      </c>
      <c r="L81" s="16" t="n"/>
    </row>
    <row r="82">
      <c r="B82" s="16" t="n"/>
      <c r="C82" s="16" t="n"/>
      <c r="D82" s="16" t="n"/>
      <c r="E82" s="22" t="n"/>
      <c r="F82" s="17">
        <f>D82*E82</f>
        <v/>
      </c>
      <c r="G82" s="17">
        <f>SUMIF('Техкарты'!$B$6:$B$105,C82,'Техкарты'!$F$6:$F$105)</f>
        <v/>
      </c>
      <c r="H82" s="17">
        <f>D82*G82</f>
        <v/>
      </c>
      <c r="I82" s="17">
        <f>E82-G82</f>
        <v/>
      </c>
      <c r="J82" s="17">
        <f>F82-H82</f>
        <v/>
      </c>
      <c r="K82" s="18">
        <f>IFERROR(G82/E82,0)</f>
        <v/>
      </c>
      <c r="L82" s="16" t="n"/>
    </row>
    <row r="83">
      <c r="B83" s="16" t="n"/>
      <c r="C83" s="16" t="n"/>
      <c r="D83" s="16" t="n"/>
      <c r="E83" s="22" t="n"/>
      <c r="F83" s="17">
        <f>D83*E83</f>
        <v/>
      </c>
      <c r="G83" s="17">
        <f>SUMIF('Техкарты'!$B$6:$B$105,C83,'Техкарты'!$F$6:$F$105)</f>
        <v/>
      </c>
      <c r="H83" s="17">
        <f>D83*G83</f>
        <v/>
      </c>
      <c r="I83" s="17">
        <f>E83-G83</f>
        <v/>
      </c>
      <c r="J83" s="17">
        <f>F83-H83</f>
        <v/>
      </c>
      <c r="K83" s="18">
        <f>IFERROR(G83/E83,0)</f>
        <v/>
      </c>
      <c r="L83" s="16" t="n"/>
    </row>
    <row r="84">
      <c r="B84" s="16" t="n"/>
      <c r="C84" s="16" t="n"/>
      <c r="D84" s="16" t="n"/>
      <c r="E84" s="22" t="n"/>
      <c r="F84" s="17">
        <f>D84*E84</f>
        <v/>
      </c>
      <c r="G84" s="17">
        <f>SUMIF('Техкарты'!$B$6:$B$105,C84,'Техкарты'!$F$6:$F$105)</f>
        <v/>
      </c>
      <c r="H84" s="17">
        <f>D84*G84</f>
        <v/>
      </c>
      <c r="I84" s="17">
        <f>E84-G84</f>
        <v/>
      </c>
      <c r="J84" s="17">
        <f>F84-H84</f>
        <v/>
      </c>
      <c r="K84" s="18">
        <f>IFERROR(G84/E84,0)</f>
        <v/>
      </c>
      <c r="L84" s="16" t="n"/>
    </row>
    <row r="85">
      <c r="B85" s="16" t="n"/>
      <c r="C85" s="16" t="n"/>
      <c r="D85" s="16" t="n"/>
      <c r="E85" s="22" t="n"/>
      <c r="F85" s="17">
        <f>D85*E85</f>
        <v/>
      </c>
      <c r="G85" s="17">
        <f>SUMIF('Техкарты'!$B$6:$B$105,C85,'Техкарты'!$F$6:$F$105)</f>
        <v/>
      </c>
      <c r="H85" s="17">
        <f>D85*G85</f>
        <v/>
      </c>
      <c r="I85" s="17">
        <f>E85-G85</f>
        <v/>
      </c>
      <c r="J85" s="17">
        <f>F85-H85</f>
        <v/>
      </c>
      <c r="K85" s="18">
        <f>IFERROR(G85/E85,0)</f>
        <v/>
      </c>
      <c r="L85" s="16" t="n"/>
    </row>
    <row r="86">
      <c r="B86" s="16" t="n"/>
      <c r="C86" s="16" t="n"/>
      <c r="D86" s="16" t="n"/>
      <c r="E86" s="22" t="n"/>
      <c r="F86" s="17">
        <f>D86*E86</f>
        <v/>
      </c>
      <c r="G86" s="17">
        <f>SUMIF('Техкарты'!$B$6:$B$105,C86,'Техкарты'!$F$6:$F$105)</f>
        <v/>
      </c>
      <c r="H86" s="17">
        <f>D86*G86</f>
        <v/>
      </c>
      <c r="I86" s="17">
        <f>E86-G86</f>
        <v/>
      </c>
      <c r="J86" s="17">
        <f>F86-H86</f>
        <v/>
      </c>
      <c r="K86" s="18">
        <f>IFERROR(G86/E86,0)</f>
        <v/>
      </c>
      <c r="L86" s="16" t="n"/>
    </row>
    <row r="87">
      <c r="B87" s="16" t="n"/>
      <c r="C87" s="16" t="n"/>
      <c r="D87" s="16" t="n"/>
      <c r="E87" s="22" t="n"/>
      <c r="F87" s="17">
        <f>D87*E87</f>
        <v/>
      </c>
      <c r="G87" s="17">
        <f>SUMIF('Техкарты'!$B$6:$B$105,C87,'Техкарты'!$F$6:$F$105)</f>
        <v/>
      </c>
      <c r="H87" s="17">
        <f>D87*G87</f>
        <v/>
      </c>
      <c r="I87" s="17">
        <f>E87-G87</f>
        <v/>
      </c>
      <c r="J87" s="17">
        <f>F87-H87</f>
        <v/>
      </c>
      <c r="K87" s="18">
        <f>IFERROR(G87/E87,0)</f>
        <v/>
      </c>
      <c r="L87" s="16" t="n"/>
    </row>
    <row r="88">
      <c r="B88" s="16" t="n"/>
      <c r="C88" s="16" t="n"/>
      <c r="D88" s="16" t="n"/>
      <c r="E88" s="22" t="n"/>
      <c r="F88" s="17">
        <f>D88*E88</f>
        <v/>
      </c>
      <c r="G88" s="17">
        <f>SUMIF('Техкарты'!$B$6:$B$105,C88,'Техкарты'!$F$6:$F$105)</f>
        <v/>
      </c>
      <c r="H88" s="17">
        <f>D88*G88</f>
        <v/>
      </c>
      <c r="I88" s="17">
        <f>E88-G88</f>
        <v/>
      </c>
      <c r="J88" s="17">
        <f>F88-H88</f>
        <v/>
      </c>
      <c r="K88" s="18">
        <f>IFERROR(G88/E88,0)</f>
        <v/>
      </c>
      <c r="L88" s="16" t="n"/>
    </row>
    <row r="89">
      <c r="B89" s="16" t="n"/>
      <c r="C89" s="16" t="n"/>
      <c r="D89" s="16" t="n"/>
      <c r="E89" s="22" t="n"/>
      <c r="F89" s="17">
        <f>D89*E89</f>
        <v/>
      </c>
      <c r="G89" s="17">
        <f>SUMIF('Техкарты'!$B$6:$B$105,C89,'Техкарты'!$F$6:$F$105)</f>
        <v/>
      </c>
      <c r="H89" s="17">
        <f>D89*G89</f>
        <v/>
      </c>
      <c r="I89" s="17">
        <f>E89-G89</f>
        <v/>
      </c>
      <c r="J89" s="17">
        <f>F89-H89</f>
        <v/>
      </c>
      <c r="K89" s="18">
        <f>IFERROR(G89/E89,0)</f>
        <v/>
      </c>
      <c r="L89" s="16" t="n"/>
    </row>
    <row r="90">
      <c r="B90" s="16" t="n"/>
      <c r="C90" s="16" t="n"/>
      <c r="D90" s="16" t="n"/>
      <c r="E90" s="22" t="n"/>
      <c r="F90" s="17">
        <f>D90*E90</f>
        <v/>
      </c>
      <c r="G90" s="17">
        <f>SUMIF('Техкарты'!$B$6:$B$105,C90,'Техкарты'!$F$6:$F$105)</f>
        <v/>
      </c>
      <c r="H90" s="17">
        <f>D90*G90</f>
        <v/>
      </c>
      <c r="I90" s="17">
        <f>E90-G90</f>
        <v/>
      </c>
      <c r="J90" s="17">
        <f>F90-H90</f>
        <v/>
      </c>
      <c r="K90" s="18">
        <f>IFERROR(G90/E90,0)</f>
        <v/>
      </c>
      <c r="L90" s="16" t="n"/>
    </row>
    <row r="91">
      <c r="B91" s="16" t="n"/>
      <c r="C91" s="16" t="n"/>
      <c r="D91" s="16" t="n"/>
      <c r="E91" s="22" t="n"/>
      <c r="F91" s="17">
        <f>D91*E91</f>
        <v/>
      </c>
      <c r="G91" s="17">
        <f>SUMIF('Техкарты'!$B$6:$B$105,C91,'Техкарты'!$F$6:$F$105)</f>
        <v/>
      </c>
      <c r="H91" s="17">
        <f>D91*G91</f>
        <v/>
      </c>
      <c r="I91" s="17">
        <f>E91-G91</f>
        <v/>
      </c>
      <c r="J91" s="17">
        <f>F91-H91</f>
        <v/>
      </c>
      <c r="K91" s="18">
        <f>IFERROR(G91/E91,0)</f>
        <v/>
      </c>
      <c r="L91" s="16" t="n"/>
    </row>
    <row r="92">
      <c r="B92" s="16" t="n"/>
      <c r="C92" s="16" t="n"/>
      <c r="D92" s="16" t="n"/>
      <c r="E92" s="22" t="n"/>
      <c r="F92" s="17">
        <f>D92*E92</f>
        <v/>
      </c>
      <c r="G92" s="17">
        <f>SUMIF('Техкарты'!$B$6:$B$105,C92,'Техкарты'!$F$6:$F$105)</f>
        <v/>
      </c>
      <c r="H92" s="17">
        <f>D92*G92</f>
        <v/>
      </c>
      <c r="I92" s="17">
        <f>E92-G92</f>
        <v/>
      </c>
      <c r="J92" s="17">
        <f>F92-H92</f>
        <v/>
      </c>
      <c r="K92" s="18">
        <f>IFERROR(G92/E92,0)</f>
        <v/>
      </c>
      <c r="L92" s="16" t="n"/>
    </row>
    <row r="93">
      <c r="B93" s="16" t="n"/>
      <c r="C93" s="16" t="n"/>
      <c r="D93" s="16" t="n"/>
      <c r="E93" s="22" t="n"/>
      <c r="F93" s="17">
        <f>D93*E93</f>
        <v/>
      </c>
      <c r="G93" s="17">
        <f>SUMIF('Техкарты'!$B$6:$B$105,C93,'Техкарты'!$F$6:$F$105)</f>
        <v/>
      </c>
      <c r="H93" s="17">
        <f>D93*G93</f>
        <v/>
      </c>
      <c r="I93" s="17">
        <f>E93-G93</f>
        <v/>
      </c>
      <c r="J93" s="17">
        <f>F93-H93</f>
        <v/>
      </c>
      <c r="K93" s="18">
        <f>IFERROR(G93/E93,0)</f>
        <v/>
      </c>
      <c r="L93" s="16" t="n"/>
    </row>
    <row r="94">
      <c r="B94" s="16" t="n"/>
      <c r="C94" s="16" t="n"/>
      <c r="D94" s="16" t="n"/>
      <c r="E94" s="22" t="n"/>
      <c r="F94" s="17">
        <f>D94*E94</f>
        <v/>
      </c>
      <c r="G94" s="17">
        <f>SUMIF('Техкарты'!$B$6:$B$105,C94,'Техкарты'!$F$6:$F$105)</f>
        <v/>
      </c>
      <c r="H94" s="17">
        <f>D94*G94</f>
        <v/>
      </c>
      <c r="I94" s="17">
        <f>E94-G94</f>
        <v/>
      </c>
      <c r="J94" s="17">
        <f>F94-H94</f>
        <v/>
      </c>
      <c r="K94" s="18">
        <f>IFERROR(G94/E94,0)</f>
        <v/>
      </c>
      <c r="L94" s="16" t="n"/>
    </row>
    <row r="95">
      <c r="B95" s="16" t="n"/>
      <c r="C95" s="16" t="n"/>
      <c r="D95" s="16" t="n"/>
      <c r="E95" s="22" t="n"/>
      <c r="F95" s="17">
        <f>D95*E95</f>
        <v/>
      </c>
      <c r="G95" s="17">
        <f>SUMIF('Техкарты'!$B$6:$B$105,C95,'Техкарты'!$F$6:$F$105)</f>
        <v/>
      </c>
      <c r="H95" s="17">
        <f>D95*G95</f>
        <v/>
      </c>
      <c r="I95" s="17">
        <f>E95-G95</f>
        <v/>
      </c>
      <c r="J95" s="17">
        <f>F95-H95</f>
        <v/>
      </c>
      <c r="K95" s="18">
        <f>IFERROR(G95/E95,0)</f>
        <v/>
      </c>
      <c r="L95" s="16" t="n"/>
    </row>
    <row r="96">
      <c r="B96" s="16" t="n"/>
      <c r="C96" s="16" t="n"/>
      <c r="D96" s="16" t="n"/>
      <c r="E96" s="22" t="n"/>
      <c r="F96" s="17">
        <f>D96*E96</f>
        <v/>
      </c>
      <c r="G96" s="17">
        <f>SUMIF('Техкарты'!$B$6:$B$105,C96,'Техкарты'!$F$6:$F$105)</f>
        <v/>
      </c>
      <c r="H96" s="17">
        <f>D96*G96</f>
        <v/>
      </c>
      <c r="I96" s="17">
        <f>E96-G96</f>
        <v/>
      </c>
      <c r="J96" s="17">
        <f>F96-H96</f>
        <v/>
      </c>
      <c r="K96" s="18">
        <f>IFERROR(G96/E96,0)</f>
        <v/>
      </c>
      <c r="L96" s="16" t="n"/>
    </row>
    <row r="97">
      <c r="B97" s="16" t="n"/>
      <c r="C97" s="16" t="n"/>
      <c r="D97" s="16" t="n"/>
      <c r="E97" s="22" t="n"/>
      <c r="F97" s="17">
        <f>D97*E97</f>
        <v/>
      </c>
      <c r="G97" s="17">
        <f>SUMIF('Техкарты'!$B$6:$B$105,C97,'Техкарты'!$F$6:$F$105)</f>
        <v/>
      </c>
      <c r="H97" s="17">
        <f>D97*G97</f>
        <v/>
      </c>
      <c r="I97" s="17">
        <f>E97-G97</f>
        <v/>
      </c>
      <c r="J97" s="17">
        <f>F97-H97</f>
        <v/>
      </c>
      <c r="K97" s="18">
        <f>IFERROR(G97/E97,0)</f>
        <v/>
      </c>
      <c r="L97" s="16" t="n"/>
    </row>
    <row r="98">
      <c r="B98" s="16" t="n"/>
      <c r="C98" s="16" t="n"/>
      <c r="D98" s="16" t="n"/>
      <c r="E98" s="22" t="n"/>
      <c r="F98" s="17">
        <f>D98*E98</f>
        <v/>
      </c>
      <c r="G98" s="17">
        <f>SUMIF('Техкарты'!$B$6:$B$105,C98,'Техкарты'!$F$6:$F$105)</f>
        <v/>
      </c>
      <c r="H98" s="17">
        <f>D98*G98</f>
        <v/>
      </c>
      <c r="I98" s="17">
        <f>E98-G98</f>
        <v/>
      </c>
      <c r="J98" s="17">
        <f>F98-H98</f>
        <v/>
      </c>
      <c r="K98" s="18">
        <f>IFERROR(G98/E98,0)</f>
        <v/>
      </c>
      <c r="L98" s="16" t="n"/>
    </row>
    <row r="99">
      <c r="B99" s="16" t="n"/>
      <c r="C99" s="16" t="n"/>
      <c r="D99" s="16" t="n"/>
      <c r="E99" s="22" t="n"/>
      <c r="F99" s="17">
        <f>D99*E99</f>
        <v/>
      </c>
      <c r="G99" s="17">
        <f>SUMIF('Техкарты'!$B$6:$B$105,C99,'Техкарты'!$F$6:$F$105)</f>
        <v/>
      </c>
      <c r="H99" s="17">
        <f>D99*G99</f>
        <v/>
      </c>
      <c r="I99" s="17">
        <f>E99-G99</f>
        <v/>
      </c>
      <c r="J99" s="17">
        <f>F99-H99</f>
        <v/>
      </c>
      <c r="K99" s="18">
        <f>IFERROR(G99/E99,0)</f>
        <v/>
      </c>
      <c r="L99" s="16" t="n"/>
    </row>
    <row r="100">
      <c r="B100" s="16" t="n"/>
      <c r="C100" s="16" t="n"/>
      <c r="D100" s="16" t="n"/>
      <c r="E100" s="22" t="n"/>
      <c r="F100" s="17">
        <f>D100*E100</f>
        <v/>
      </c>
      <c r="G100" s="17">
        <f>SUMIF('Техкарты'!$B$6:$B$105,C100,'Техкарты'!$F$6:$F$105)</f>
        <v/>
      </c>
      <c r="H100" s="17">
        <f>D100*G100</f>
        <v/>
      </c>
      <c r="I100" s="17">
        <f>E100-G100</f>
        <v/>
      </c>
      <c r="J100" s="17">
        <f>F100-H100</f>
        <v/>
      </c>
      <c r="K100" s="18">
        <f>IFERROR(G100/E100,0)</f>
        <v/>
      </c>
      <c r="L100" s="16" t="n"/>
    </row>
    <row r="101">
      <c r="B101" s="16" t="n"/>
      <c r="C101" s="16" t="n"/>
      <c r="D101" s="16" t="n"/>
      <c r="E101" s="22" t="n"/>
      <c r="F101" s="17">
        <f>D101*E101</f>
        <v/>
      </c>
      <c r="G101" s="17">
        <f>SUMIF('Техкарты'!$B$6:$B$105,C101,'Техкарты'!$F$6:$F$105)</f>
        <v/>
      </c>
      <c r="H101" s="17">
        <f>D101*G101</f>
        <v/>
      </c>
      <c r="I101" s="17">
        <f>E101-G101</f>
        <v/>
      </c>
      <c r="J101" s="17">
        <f>F101-H101</f>
        <v/>
      </c>
      <c r="K101" s="18">
        <f>IFERROR(G101/E101,0)</f>
        <v/>
      </c>
      <c r="L101" s="16" t="n"/>
    </row>
    <row r="102">
      <c r="B102" s="16" t="n"/>
      <c r="C102" s="16" t="n"/>
      <c r="D102" s="16" t="n"/>
      <c r="E102" s="22" t="n"/>
      <c r="F102" s="17">
        <f>D102*E102</f>
        <v/>
      </c>
      <c r="G102" s="17">
        <f>SUMIF('Техкарты'!$B$6:$B$105,C102,'Техкарты'!$F$6:$F$105)</f>
        <v/>
      </c>
      <c r="H102" s="17">
        <f>D102*G102</f>
        <v/>
      </c>
      <c r="I102" s="17">
        <f>E102-G102</f>
        <v/>
      </c>
      <c r="J102" s="17">
        <f>F102-H102</f>
        <v/>
      </c>
      <c r="K102" s="18">
        <f>IFERROR(G102/E102,0)</f>
        <v/>
      </c>
      <c r="L102" s="16" t="n"/>
    </row>
    <row r="103">
      <c r="B103" s="16" t="n"/>
      <c r="C103" s="16" t="n"/>
      <c r="D103" s="16" t="n"/>
      <c r="E103" s="22" t="n"/>
      <c r="F103" s="17">
        <f>D103*E103</f>
        <v/>
      </c>
      <c r="G103" s="17">
        <f>SUMIF('Техкарты'!$B$6:$B$105,C103,'Техкарты'!$F$6:$F$105)</f>
        <v/>
      </c>
      <c r="H103" s="17">
        <f>D103*G103</f>
        <v/>
      </c>
      <c r="I103" s="17">
        <f>E103-G103</f>
        <v/>
      </c>
      <c r="J103" s="17">
        <f>F103-H103</f>
        <v/>
      </c>
      <c r="K103" s="18">
        <f>IFERROR(G103/E103,0)</f>
        <v/>
      </c>
      <c r="L103" s="16" t="n"/>
    </row>
    <row r="104">
      <c r="B104" s="16" t="n"/>
      <c r="C104" s="16" t="n"/>
      <c r="D104" s="16" t="n"/>
      <c r="E104" s="22" t="n"/>
      <c r="F104" s="17">
        <f>D104*E104</f>
        <v/>
      </c>
      <c r="G104" s="17">
        <f>SUMIF('Техкарты'!$B$6:$B$105,C104,'Техкарты'!$F$6:$F$105)</f>
        <v/>
      </c>
      <c r="H104" s="17">
        <f>D104*G104</f>
        <v/>
      </c>
      <c r="I104" s="17">
        <f>E104-G104</f>
        <v/>
      </c>
      <c r="J104" s="17">
        <f>F104-H104</f>
        <v/>
      </c>
      <c r="K104" s="18">
        <f>IFERROR(G104/E104,0)</f>
        <v/>
      </c>
      <c r="L104" s="16" t="n"/>
    </row>
    <row r="105">
      <c r="B105" s="16" t="n"/>
      <c r="C105" s="16" t="n"/>
      <c r="D105" s="16" t="n"/>
      <c r="E105" s="22" t="n"/>
      <c r="F105" s="17">
        <f>D105*E105</f>
        <v/>
      </c>
      <c r="G105" s="17">
        <f>SUMIF('Техкарты'!$B$6:$B$105,C105,'Техкарты'!$F$6:$F$105)</f>
        <v/>
      </c>
      <c r="H105" s="17">
        <f>D105*G105</f>
        <v/>
      </c>
      <c r="I105" s="17">
        <f>E105-G105</f>
        <v/>
      </c>
      <c r="J105" s="17">
        <f>F105-H105</f>
        <v/>
      </c>
      <c r="K105" s="18">
        <f>IFERROR(G105/E105,0)</f>
        <v/>
      </c>
      <c r="L105" s="16" t="n"/>
    </row>
  </sheetData>
  <autoFilter ref="B5:L105"/>
  <mergeCells count="2">
    <mergeCell ref="B2:L2"/>
    <mergeCell ref="B3:L3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I1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13" customWidth="1" min="3" max="3"/>
    <col width="24" customWidth="1" min="4" max="4"/>
    <col width="14" customWidth="1" min="5" max="5"/>
    <col width="10" customWidth="1" min="6" max="6"/>
    <col width="16" customWidth="1" min="7" max="7"/>
    <col width="16" customWidth="1" min="8" max="8"/>
    <col width="26" customWidth="1" min="9" max="9"/>
  </cols>
  <sheetData>
    <row r="1" ht="8" customHeight="1"/>
    <row r="2">
      <c r="B2" s="1" t="inlineStr">
        <is>
          <t>Закупки</t>
        </is>
      </c>
    </row>
    <row r="3" ht="30" customHeight="1">
      <c r="B3" s="2" t="inlineStr">
        <is>
          <t>Сумма должна соответствовать базе, принятой для оценки запасов. Возвраты и кредит-ноты заносите отрицательными значениями.</t>
        </is>
      </c>
    </row>
    <row r="4">
      <c r="B4" s="14" t="inlineStr">
        <is>
          <t>← Дашборд</t>
        </is>
      </c>
    </row>
    <row r="5" ht="32" customHeight="1">
      <c r="B5" s="15" t="inlineStr">
        <is>
          <t>Период</t>
        </is>
      </c>
      <c r="C5" s="15" t="inlineStr">
        <is>
          <t>Дата</t>
        </is>
      </c>
      <c r="D5" s="15" t="inlineStr">
        <is>
          <t>Ингредиент</t>
        </is>
      </c>
      <c r="E5" s="15" t="inlineStr">
        <is>
          <t>Количество</t>
        </is>
      </c>
      <c r="F5" s="15" t="inlineStr">
        <is>
          <t>Ед.</t>
        </is>
      </c>
      <c r="G5" s="15" t="inlineStr">
        <is>
          <t>Сумма</t>
        </is>
      </c>
      <c r="H5" s="15" t="inlineStr">
        <is>
          <t>Цена за ед.</t>
        </is>
      </c>
      <c r="I5" s="15" t="inlineStr">
        <is>
          <t>Поставщик / документ</t>
        </is>
      </c>
    </row>
    <row r="6">
      <c r="B6" s="16" t="inlineStr">
        <is>
          <t>2026-08</t>
        </is>
      </c>
      <c r="C6" s="24" t="n">
        <v>46238</v>
      </c>
      <c r="D6" s="16" t="inlineStr">
        <is>
          <t>Куриное филе</t>
        </is>
      </c>
      <c r="E6" s="21" t="n">
        <v>90</v>
      </c>
      <c r="F6" s="16" t="inlineStr">
        <is>
          <t>кг</t>
        </is>
      </c>
      <c r="G6" s="22" t="n">
        <v>32400</v>
      </c>
      <c r="H6" s="17">
        <f>IFERROR(G6/E6,0)</f>
        <v/>
      </c>
      <c r="I6" s="16" t="inlineStr">
        <is>
          <t>Поставщик А</t>
        </is>
      </c>
    </row>
    <row r="7">
      <c r="B7" s="16" t="inlineStr">
        <is>
          <t>2026-08</t>
        </is>
      </c>
      <c r="C7" s="24" t="n">
        <v>46240</v>
      </c>
      <c r="D7" s="16" t="inlineStr">
        <is>
          <t>Говядина</t>
        </is>
      </c>
      <c r="E7" s="21" t="n">
        <v>70</v>
      </c>
      <c r="F7" s="16" t="inlineStr">
        <is>
          <t>кг</t>
        </is>
      </c>
      <c r="G7" s="22" t="n">
        <v>42000</v>
      </c>
      <c r="H7" s="17">
        <f>IFERROR(G7/E7,0)</f>
        <v/>
      </c>
      <c r="I7" s="16" t="inlineStr">
        <is>
          <t>Поставщик А</t>
        </is>
      </c>
    </row>
    <row r="8">
      <c r="B8" s="16" t="inlineStr">
        <is>
          <t>2026-08</t>
        </is>
      </c>
      <c r="C8" s="24" t="n">
        <v>46242</v>
      </c>
      <c r="D8" s="16" t="inlineStr">
        <is>
          <t>Овощи и прочее</t>
        </is>
      </c>
      <c r="E8" s="21" t="n">
        <v>1</v>
      </c>
      <c r="F8" s="16" t="inlineStr">
        <is>
          <t>компл.</t>
        </is>
      </c>
      <c r="G8" s="22" t="n">
        <v>98000</v>
      </c>
      <c r="H8" s="17">
        <f>IFERROR(G8/E8,0)</f>
        <v/>
      </c>
      <c r="I8" s="16" t="inlineStr">
        <is>
          <t>Сборный приход</t>
        </is>
      </c>
    </row>
    <row r="9">
      <c r="B9" s="16" t="inlineStr">
        <is>
          <t>2026-09</t>
        </is>
      </c>
      <c r="C9" s="24" t="n">
        <v>46268</v>
      </c>
      <c r="D9" s="16" t="inlineStr">
        <is>
          <t>Куриное филе</t>
        </is>
      </c>
      <c r="E9" s="21" t="n">
        <v>100</v>
      </c>
      <c r="F9" s="16" t="inlineStr">
        <is>
          <t>кг</t>
        </is>
      </c>
      <c r="G9" s="22" t="n">
        <v>36000</v>
      </c>
      <c r="H9" s="17">
        <f>IFERROR(G9/E9,0)</f>
        <v/>
      </c>
      <c r="I9" s="16" t="inlineStr">
        <is>
          <t>Поставщик А</t>
        </is>
      </c>
    </row>
    <row r="10">
      <c r="B10" s="16" t="inlineStr">
        <is>
          <t>2026-09</t>
        </is>
      </c>
      <c r="C10" s="24" t="n">
        <v>46270</v>
      </c>
      <c r="D10" s="16" t="inlineStr">
        <is>
          <t>Говядина</t>
        </is>
      </c>
      <c r="E10" s="21" t="n">
        <v>80</v>
      </c>
      <c r="F10" s="16" t="inlineStr">
        <is>
          <t>кг</t>
        </is>
      </c>
      <c r="G10" s="22" t="n">
        <v>48000</v>
      </c>
      <c r="H10" s="17">
        <f>IFERROR(G10/E10,0)</f>
        <v/>
      </c>
      <c r="I10" s="16" t="inlineStr">
        <is>
          <t>Поставщик А</t>
        </is>
      </c>
    </row>
    <row r="11">
      <c r="B11" s="16" t="inlineStr">
        <is>
          <t>2026-09</t>
        </is>
      </c>
      <c r="C11" s="24" t="n">
        <v>46272</v>
      </c>
      <c r="D11" s="16" t="inlineStr">
        <is>
          <t>Рис</t>
        </is>
      </c>
      <c r="E11" s="21" t="n">
        <v>25</v>
      </c>
      <c r="F11" s="16" t="inlineStr">
        <is>
          <t>кг</t>
        </is>
      </c>
      <c r="G11" s="22" t="n">
        <v>3250</v>
      </c>
      <c r="H11" s="17">
        <f>IFERROR(G11/E11,0)</f>
        <v/>
      </c>
      <c r="I11" s="16" t="inlineStr">
        <is>
          <t>Поставщик Б</t>
        </is>
      </c>
    </row>
    <row r="12">
      <c r="B12" s="16" t="inlineStr">
        <is>
          <t>2026-09</t>
        </is>
      </c>
      <c r="C12" s="24" t="n">
        <v>46275</v>
      </c>
      <c r="D12" s="16" t="inlineStr">
        <is>
          <t>Овощи и прочее</t>
        </is>
      </c>
      <c r="E12" s="21" t="n">
        <v>1</v>
      </c>
      <c r="F12" s="16" t="inlineStr">
        <is>
          <t>компл.</t>
        </is>
      </c>
      <c r="G12" s="22" t="n">
        <v>102750</v>
      </c>
      <c r="H12" s="17">
        <f>IFERROR(G12/E12,0)</f>
        <v/>
      </c>
      <c r="I12" s="16" t="inlineStr">
        <is>
          <t>Сборный приход</t>
        </is>
      </c>
    </row>
    <row r="13">
      <c r="B13" s="16" t="n"/>
      <c r="C13" s="24" t="n"/>
      <c r="D13" s="16" t="n"/>
      <c r="E13" s="21" t="n"/>
      <c r="F13" s="16" t="n"/>
      <c r="G13" s="22" t="n"/>
      <c r="H13" s="17">
        <f>IFERROR(G13/E13,0)</f>
        <v/>
      </c>
      <c r="I13" s="16" t="n"/>
    </row>
    <row r="14">
      <c r="B14" s="16" t="n"/>
      <c r="C14" s="24" t="n"/>
      <c r="D14" s="16" t="n"/>
      <c r="E14" s="21" t="n"/>
      <c r="F14" s="16" t="n"/>
      <c r="G14" s="22" t="n"/>
      <c r="H14" s="17">
        <f>IFERROR(G14/E14,0)</f>
        <v/>
      </c>
      <c r="I14" s="16" t="n"/>
    </row>
    <row r="15">
      <c r="B15" s="16" t="n"/>
      <c r="C15" s="24" t="n"/>
      <c r="D15" s="16" t="n"/>
      <c r="E15" s="21" t="n"/>
      <c r="F15" s="16" t="n"/>
      <c r="G15" s="22" t="n"/>
      <c r="H15" s="17">
        <f>IFERROR(G15/E15,0)</f>
        <v/>
      </c>
      <c r="I15" s="16" t="n"/>
    </row>
    <row r="16">
      <c r="B16" s="16" t="n"/>
      <c r="C16" s="24" t="n"/>
      <c r="D16" s="16" t="n"/>
      <c r="E16" s="21" t="n"/>
      <c r="F16" s="16" t="n"/>
      <c r="G16" s="22" t="n"/>
      <c r="H16" s="17">
        <f>IFERROR(G16/E16,0)</f>
        <v/>
      </c>
      <c r="I16" s="16" t="n"/>
    </row>
    <row r="17">
      <c r="B17" s="16" t="n"/>
      <c r="C17" s="24" t="n"/>
      <c r="D17" s="16" t="n"/>
      <c r="E17" s="21" t="n"/>
      <c r="F17" s="16" t="n"/>
      <c r="G17" s="22" t="n"/>
      <c r="H17" s="17">
        <f>IFERROR(G17/E17,0)</f>
        <v/>
      </c>
      <c r="I17" s="16" t="n"/>
    </row>
    <row r="18">
      <c r="B18" s="16" t="n"/>
      <c r="C18" s="24" t="n"/>
      <c r="D18" s="16" t="n"/>
      <c r="E18" s="21" t="n"/>
      <c r="F18" s="16" t="n"/>
      <c r="G18" s="22" t="n"/>
      <c r="H18" s="17">
        <f>IFERROR(G18/E18,0)</f>
        <v/>
      </c>
      <c r="I18" s="16" t="n"/>
    </row>
    <row r="19">
      <c r="B19" s="16" t="n"/>
      <c r="C19" s="24" t="n"/>
      <c r="D19" s="16" t="n"/>
      <c r="E19" s="21" t="n"/>
      <c r="F19" s="16" t="n"/>
      <c r="G19" s="22" t="n"/>
      <c r="H19" s="17">
        <f>IFERROR(G19/E19,0)</f>
        <v/>
      </c>
      <c r="I19" s="16" t="n"/>
    </row>
    <row r="20">
      <c r="B20" s="16" t="n"/>
      <c r="C20" s="24" t="n"/>
      <c r="D20" s="16" t="n"/>
      <c r="E20" s="21" t="n"/>
      <c r="F20" s="16" t="n"/>
      <c r="G20" s="22" t="n"/>
      <c r="H20" s="17">
        <f>IFERROR(G20/E20,0)</f>
        <v/>
      </c>
      <c r="I20" s="16" t="n"/>
    </row>
    <row r="21">
      <c r="B21" s="16" t="n"/>
      <c r="C21" s="24" t="n"/>
      <c r="D21" s="16" t="n"/>
      <c r="E21" s="21" t="n"/>
      <c r="F21" s="16" t="n"/>
      <c r="G21" s="22" t="n"/>
      <c r="H21" s="17">
        <f>IFERROR(G21/E21,0)</f>
        <v/>
      </c>
      <c r="I21" s="16" t="n"/>
    </row>
    <row r="22">
      <c r="B22" s="16" t="n"/>
      <c r="C22" s="24" t="n"/>
      <c r="D22" s="16" t="n"/>
      <c r="E22" s="21" t="n"/>
      <c r="F22" s="16" t="n"/>
      <c r="G22" s="22" t="n"/>
      <c r="H22" s="17">
        <f>IFERROR(G22/E22,0)</f>
        <v/>
      </c>
      <c r="I22" s="16" t="n"/>
    </row>
    <row r="23">
      <c r="B23" s="16" t="n"/>
      <c r="C23" s="24" t="n"/>
      <c r="D23" s="16" t="n"/>
      <c r="E23" s="21" t="n"/>
      <c r="F23" s="16" t="n"/>
      <c r="G23" s="22" t="n"/>
      <c r="H23" s="17">
        <f>IFERROR(G23/E23,0)</f>
        <v/>
      </c>
      <c r="I23" s="16" t="n"/>
    </row>
    <row r="24">
      <c r="B24" s="16" t="n"/>
      <c r="C24" s="24" t="n"/>
      <c r="D24" s="16" t="n"/>
      <c r="E24" s="21" t="n"/>
      <c r="F24" s="16" t="n"/>
      <c r="G24" s="22" t="n"/>
      <c r="H24" s="17">
        <f>IFERROR(G24/E24,0)</f>
        <v/>
      </c>
      <c r="I24" s="16" t="n"/>
    </row>
    <row r="25">
      <c r="B25" s="16" t="n"/>
      <c r="C25" s="24" t="n"/>
      <c r="D25" s="16" t="n"/>
      <c r="E25" s="21" t="n"/>
      <c r="F25" s="16" t="n"/>
      <c r="G25" s="22" t="n"/>
      <c r="H25" s="17">
        <f>IFERROR(G25/E25,0)</f>
        <v/>
      </c>
      <c r="I25" s="16" t="n"/>
    </row>
    <row r="26">
      <c r="B26" s="16" t="n"/>
      <c r="C26" s="24" t="n"/>
      <c r="D26" s="16" t="n"/>
      <c r="E26" s="21" t="n"/>
      <c r="F26" s="16" t="n"/>
      <c r="G26" s="22" t="n"/>
      <c r="H26" s="17">
        <f>IFERROR(G26/E26,0)</f>
        <v/>
      </c>
      <c r="I26" s="16" t="n"/>
    </row>
    <row r="27">
      <c r="B27" s="16" t="n"/>
      <c r="C27" s="24" t="n"/>
      <c r="D27" s="16" t="n"/>
      <c r="E27" s="21" t="n"/>
      <c r="F27" s="16" t="n"/>
      <c r="G27" s="22" t="n"/>
      <c r="H27" s="17">
        <f>IFERROR(G27/E27,0)</f>
        <v/>
      </c>
      <c r="I27" s="16" t="n"/>
    </row>
    <row r="28">
      <c r="B28" s="16" t="n"/>
      <c r="C28" s="24" t="n"/>
      <c r="D28" s="16" t="n"/>
      <c r="E28" s="21" t="n"/>
      <c r="F28" s="16" t="n"/>
      <c r="G28" s="22" t="n"/>
      <c r="H28" s="17">
        <f>IFERROR(G28/E28,0)</f>
        <v/>
      </c>
      <c r="I28" s="16" t="n"/>
    </row>
    <row r="29">
      <c r="B29" s="16" t="n"/>
      <c r="C29" s="24" t="n"/>
      <c r="D29" s="16" t="n"/>
      <c r="E29" s="21" t="n"/>
      <c r="F29" s="16" t="n"/>
      <c r="G29" s="22" t="n"/>
      <c r="H29" s="17">
        <f>IFERROR(G29/E29,0)</f>
        <v/>
      </c>
      <c r="I29" s="16" t="n"/>
    </row>
    <row r="30">
      <c r="B30" s="16" t="n"/>
      <c r="C30" s="24" t="n"/>
      <c r="D30" s="16" t="n"/>
      <c r="E30" s="21" t="n"/>
      <c r="F30" s="16" t="n"/>
      <c r="G30" s="22" t="n"/>
      <c r="H30" s="17">
        <f>IFERROR(G30/E30,0)</f>
        <v/>
      </c>
      <c r="I30" s="16" t="n"/>
    </row>
    <row r="31">
      <c r="B31" s="16" t="n"/>
      <c r="C31" s="24" t="n"/>
      <c r="D31" s="16" t="n"/>
      <c r="E31" s="21" t="n"/>
      <c r="F31" s="16" t="n"/>
      <c r="G31" s="22" t="n"/>
      <c r="H31" s="17">
        <f>IFERROR(G31/E31,0)</f>
        <v/>
      </c>
      <c r="I31" s="16" t="n"/>
    </row>
    <row r="32">
      <c r="B32" s="16" t="n"/>
      <c r="C32" s="24" t="n"/>
      <c r="D32" s="16" t="n"/>
      <c r="E32" s="21" t="n"/>
      <c r="F32" s="16" t="n"/>
      <c r="G32" s="22" t="n"/>
      <c r="H32" s="17">
        <f>IFERROR(G32/E32,0)</f>
        <v/>
      </c>
      <c r="I32" s="16" t="n"/>
    </row>
    <row r="33">
      <c r="B33" s="16" t="n"/>
      <c r="C33" s="24" t="n"/>
      <c r="D33" s="16" t="n"/>
      <c r="E33" s="21" t="n"/>
      <c r="F33" s="16" t="n"/>
      <c r="G33" s="22" t="n"/>
      <c r="H33" s="17">
        <f>IFERROR(G33/E33,0)</f>
        <v/>
      </c>
      <c r="I33" s="16" t="n"/>
    </row>
    <row r="34">
      <c r="B34" s="16" t="n"/>
      <c r="C34" s="24" t="n"/>
      <c r="D34" s="16" t="n"/>
      <c r="E34" s="21" t="n"/>
      <c r="F34" s="16" t="n"/>
      <c r="G34" s="22" t="n"/>
      <c r="H34" s="17">
        <f>IFERROR(G34/E34,0)</f>
        <v/>
      </c>
      <c r="I34" s="16" t="n"/>
    </row>
    <row r="35">
      <c r="B35" s="16" t="n"/>
      <c r="C35" s="24" t="n"/>
      <c r="D35" s="16" t="n"/>
      <c r="E35" s="21" t="n"/>
      <c r="F35" s="16" t="n"/>
      <c r="G35" s="22" t="n"/>
      <c r="H35" s="17">
        <f>IFERROR(G35/E35,0)</f>
        <v/>
      </c>
      <c r="I35" s="16" t="n"/>
    </row>
    <row r="36">
      <c r="B36" s="16" t="n"/>
      <c r="C36" s="24" t="n"/>
      <c r="D36" s="16" t="n"/>
      <c r="E36" s="21" t="n"/>
      <c r="F36" s="16" t="n"/>
      <c r="G36" s="22" t="n"/>
      <c r="H36" s="17">
        <f>IFERROR(G36/E36,0)</f>
        <v/>
      </c>
      <c r="I36" s="16" t="n"/>
    </row>
    <row r="37">
      <c r="B37" s="16" t="n"/>
      <c r="C37" s="24" t="n"/>
      <c r="D37" s="16" t="n"/>
      <c r="E37" s="21" t="n"/>
      <c r="F37" s="16" t="n"/>
      <c r="G37" s="22" t="n"/>
      <c r="H37" s="17">
        <f>IFERROR(G37/E37,0)</f>
        <v/>
      </c>
      <c r="I37" s="16" t="n"/>
    </row>
    <row r="38">
      <c r="B38" s="16" t="n"/>
      <c r="C38" s="24" t="n"/>
      <c r="D38" s="16" t="n"/>
      <c r="E38" s="21" t="n"/>
      <c r="F38" s="16" t="n"/>
      <c r="G38" s="22" t="n"/>
      <c r="H38" s="17">
        <f>IFERROR(G38/E38,0)</f>
        <v/>
      </c>
      <c r="I38" s="16" t="n"/>
    </row>
    <row r="39">
      <c r="B39" s="16" t="n"/>
      <c r="C39" s="24" t="n"/>
      <c r="D39" s="16" t="n"/>
      <c r="E39" s="21" t="n"/>
      <c r="F39" s="16" t="n"/>
      <c r="G39" s="22" t="n"/>
      <c r="H39" s="17">
        <f>IFERROR(G39/E39,0)</f>
        <v/>
      </c>
      <c r="I39" s="16" t="n"/>
    </row>
    <row r="40">
      <c r="B40" s="16" t="n"/>
      <c r="C40" s="24" t="n"/>
      <c r="D40" s="16" t="n"/>
      <c r="E40" s="21" t="n"/>
      <c r="F40" s="16" t="n"/>
      <c r="G40" s="22" t="n"/>
      <c r="H40" s="17">
        <f>IFERROR(G40/E40,0)</f>
        <v/>
      </c>
      <c r="I40" s="16" t="n"/>
    </row>
    <row r="41">
      <c r="B41" s="16" t="n"/>
      <c r="C41" s="24" t="n"/>
      <c r="D41" s="16" t="n"/>
      <c r="E41" s="21" t="n"/>
      <c r="F41" s="16" t="n"/>
      <c r="G41" s="22" t="n"/>
      <c r="H41" s="17">
        <f>IFERROR(G41/E41,0)</f>
        <v/>
      </c>
      <c r="I41" s="16" t="n"/>
    </row>
    <row r="42">
      <c r="B42" s="16" t="n"/>
      <c r="C42" s="24" t="n"/>
      <c r="D42" s="16" t="n"/>
      <c r="E42" s="21" t="n"/>
      <c r="F42" s="16" t="n"/>
      <c r="G42" s="22" t="n"/>
      <c r="H42" s="17">
        <f>IFERROR(G42/E42,0)</f>
        <v/>
      </c>
      <c r="I42" s="16" t="n"/>
    </row>
    <row r="43">
      <c r="B43" s="16" t="n"/>
      <c r="C43" s="24" t="n"/>
      <c r="D43" s="16" t="n"/>
      <c r="E43" s="21" t="n"/>
      <c r="F43" s="16" t="n"/>
      <c r="G43" s="22" t="n"/>
      <c r="H43" s="17">
        <f>IFERROR(G43/E43,0)</f>
        <v/>
      </c>
      <c r="I43" s="16" t="n"/>
    </row>
    <row r="44">
      <c r="B44" s="16" t="n"/>
      <c r="C44" s="24" t="n"/>
      <c r="D44" s="16" t="n"/>
      <c r="E44" s="21" t="n"/>
      <c r="F44" s="16" t="n"/>
      <c r="G44" s="22" t="n"/>
      <c r="H44" s="17">
        <f>IFERROR(G44/E44,0)</f>
        <v/>
      </c>
      <c r="I44" s="16" t="n"/>
    </row>
    <row r="45">
      <c r="B45" s="16" t="n"/>
      <c r="C45" s="24" t="n"/>
      <c r="D45" s="16" t="n"/>
      <c r="E45" s="21" t="n"/>
      <c r="F45" s="16" t="n"/>
      <c r="G45" s="22" t="n"/>
      <c r="H45" s="17">
        <f>IFERROR(G45/E45,0)</f>
        <v/>
      </c>
      <c r="I45" s="16" t="n"/>
    </row>
    <row r="46">
      <c r="B46" s="16" t="n"/>
      <c r="C46" s="24" t="n"/>
      <c r="D46" s="16" t="n"/>
      <c r="E46" s="21" t="n"/>
      <c r="F46" s="16" t="n"/>
      <c r="G46" s="22" t="n"/>
      <c r="H46" s="17">
        <f>IFERROR(G46/E46,0)</f>
        <v/>
      </c>
      <c r="I46" s="16" t="n"/>
    </row>
    <row r="47">
      <c r="B47" s="16" t="n"/>
      <c r="C47" s="24" t="n"/>
      <c r="D47" s="16" t="n"/>
      <c r="E47" s="21" t="n"/>
      <c r="F47" s="16" t="n"/>
      <c r="G47" s="22" t="n"/>
      <c r="H47" s="17">
        <f>IFERROR(G47/E47,0)</f>
        <v/>
      </c>
      <c r="I47" s="16" t="n"/>
    </row>
    <row r="48">
      <c r="B48" s="16" t="n"/>
      <c r="C48" s="24" t="n"/>
      <c r="D48" s="16" t="n"/>
      <c r="E48" s="21" t="n"/>
      <c r="F48" s="16" t="n"/>
      <c r="G48" s="22" t="n"/>
      <c r="H48" s="17">
        <f>IFERROR(G48/E48,0)</f>
        <v/>
      </c>
      <c r="I48" s="16" t="n"/>
    </row>
    <row r="49">
      <c r="B49" s="16" t="n"/>
      <c r="C49" s="24" t="n"/>
      <c r="D49" s="16" t="n"/>
      <c r="E49" s="21" t="n"/>
      <c r="F49" s="16" t="n"/>
      <c r="G49" s="22" t="n"/>
      <c r="H49" s="17">
        <f>IFERROR(G49/E49,0)</f>
        <v/>
      </c>
      <c r="I49" s="16" t="n"/>
    </row>
    <row r="50">
      <c r="B50" s="16" t="n"/>
      <c r="C50" s="24" t="n"/>
      <c r="D50" s="16" t="n"/>
      <c r="E50" s="21" t="n"/>
      <c r="F50" s="16" t="n"/>
      <c r="G50" s="22" t="n"/>
      <c r="H50" s="17">
        <f>IFERROR(G50/E50,0)</f>
        <v/>
      </c>
      <c r="I50" s="16" t="n"/>
    </row>
    <row r="51">
      <c r="B51" s="16" t="n"/>
      <c r="C51" s="24" t="n"/>
      <c r="D51" s="16" t="n"/>
      <c r="E51" s="21" t="n"/>
      <c r="F51" s="16" t="n"/>
      <c r="G51" s="22" t="n"/>
      <c r="H51" s="17">
        <f>IFERROR(G51/E51,0)</f>
        <v/>
      </c>
      <c r="I51" s="16" t="n"/>
    </row>
    <row r="52">
      <c r="B52" s="16" t="n"/>
      <c r="C52" s="24" t="n"/>
      <c r="D52" s="16" t="n"/>
      <c r="E52" s="21" t="n"/>
      <c r="F52" s="16" t="n"/>
      <c r="G52" s="22" t="n"/>
      <c r="H52" s="17">
        <f>IFERROR(G52/E52,0)</f>
        <v/>
      </c>
      <c r="I52" s="16" t="n"/>
    </row>
    <row r="53">
      <c r="B53" s="16" t="n"/>
      <c r="C53" s="24" t="n"/>
      <c r="D53" s="16" t="n"/>
      <c r="E53" s="21" t="n"/>
      <c r="F53" s="16" t="n"/>
      <c r="G53" s="22" t="n"/>
      <c r="H53" s="17">
        <f>IFERROR(G53/E53,0)</f>
        <v/>
      </c>
      <c r="I53" s="16" t="n"/>
    </row>
    <row r="54">
      <c r="B54" s="16" t="n"/>
      <c r="C54" s="24" t="n"/>
      <c r="D54" s="16" t="n"/>
      <c r="E54" s="21" t="n"/>
      <c r="F54" s="16" t="n"/>
      <c r="G54" s="22" t="n"/>
      <c r="H54" s="17">
        <f>IFERROR(G54/E54,0)</f>
        <v/>
      </c>
      <c r="I54" s="16" t="n"/>
    </row>
    <row r="55">
      <c r="B55" s="16" t="n"/>
      <c r="C55" s="24" t="n"/>
      <c r="D55" s="16" t="n"/>
      <c r="E55" s="21" t="n"/>
      <c r="F55" s="16" t="n"/>
      <c r="G55" s="22" t="n"/>
      <c r="H55" s="17">
        <f>IFERROR(G55/E55,0)</f>
        <v/>
      </c>
      <c r="I55" s="16" t="n"/>
    </row>
    <row r="56">
      <c r="B56" s="16" t="n"/>
      <c r="C56" s="24" t="n"/>
      <c r="D56" s="16" t="n"/>
      <c r="E56" s="21" t="n"/>
      <c r="F56" s="16" t="n"/>
      <c r="G56" s="22" t="n"/>
      <c r="H56" s="17">
        <f>IFERROR(G56/E56,0)</f>
        <v/>
      </c>
      <c r="I56" s="16" t="n"/>
    </row>
    <row r="57">
      <c r="B57" s="16" t="n"/>
      <c r="C57" s="24" t="n"/>
      <c r="D57" s="16" t="n"/>
      <c r="E57" s="21" t="n"/>
      <c r="F57" s="16" t="n"/>
      <c r="G57" s="22" t="n"/>
      <c r="H57" s="17">
        <f>IFERROR(G57/E57,0)</f>
        <v/>
      </c>
      <c r="I57" s="16" t="n"/>
    </row>
    <row r="58">
      <c r="B58" s="16" t="n"/>
      <c r="C58" s="24" t="n"/>
      <c r="D58" s="16" t="n"/>
      <c r="E58" s="21" t="n"/>
      <c r="F58" s="16" t="n"/>
      <c r="G58" s="22" t="n"/>
      <c r="H58" s="17">
        <f>IFERROR(G58/E58,0)</f>
        <v/>
      </c>
      <c r="I58" s="16" t="n"/>
    </row>
    <row r="59">
      <c r="B59" s="16" t="n"/>
      <c r="C59" s="24" t="n"/>
      <c r="D59" s="16" t="n"/>
      <c r="E59" s="21" t="n"/>
      <c r="F59" s="16" t="n"/>
      <c r="G59" s="22" t="n"/>
      <c r="H59" s="17">
        <f>IFERROR(G59/E59,0)</f>
        <v/>
      </c>
      <c r="I59" s="16" t="n"/>
    </row>
    <row r="60">
      <c r="B60" s="16" t="n"/>
      <c r="C60" s="24" t="n"/>
      <c r="D60" s="16" t="n"/>
      <c r="E60" s="21" t="n"/>
      <c r="F60" s="16" t="n"/>
      <c r="G60" s="22" t="n"/>
      <c r="H60" s="17">
        <f>IFERROR(G60/E60,0)</f>
        <v/>
      </c>
      <c r="I60" s="16" t="n"/>
    </row>
    <row r="61">
      <c r="B61" s="16" t="n"/>
      <c r="C61" s="24" t="n"/>
      <c r="D61" s="16" t="n"/>
      <c r="E61" s="21" t="n"/>
      <c r="F61" s="16" t="n"/>
      <c r="G61" s="22" t="n"/>
      <c r="H61" s="17">
        <f>IFERROR(G61/E61,0)</f>
        <v/>
      </c>
      <c r="I61" s="16" t="n"/>
    </row>
    <row r="62">
      <c r="B62" s="16" t="n"/>
      <c r="C62" s="24" t="n"/>
      <c r="D62" s="16" t="n"/>
      <c r="E62" s="21" t="n"/>
      <c r="F62" s="16" t="n"/>
      <c r="G62" s="22" t="n"/>
      <c r="H62" s="17">
        <f>IFERROR(G62/E62,0)</f>
        <v/>
      </c>
      <c r="I62" s="16" t="n"/>
    </row>
    <row r="63">
      <c r="B63" s="16" t="n"/>
      <c r="C63" s="24" t="n"/>
      <c r="D63" s="16" t="n"/>
      <c r="E63" s="21" t="n"/>
      <c r="F63" s="16" t="n"/>
      <c r="G63" s="22" t="n"/>
      <c r="H63" s="17">
        <f>IFERROR(G63/E63,0)</f>
        <v/>
      </c>
      <c r="I63" s="16" t="n"/>
    </row>
    <row r="64">
      <c r="B64" s="16" t="n"/>
      <c r="C64" s="24" t="n"/>
      <c r="D64" s="16" t="n"/>
      <c r="E64" s="21" t="n"/>
      <c r="F64" s="16" t="n"/>
      <c r="G64" s="22" t="n"/>
      <c r="H64" s="17">
        <f>IFERROR(G64/E64,0)</f>
        <v/>
      </c>
      <c r="I64" s="16" t="n"/>
    </row>
    <row r="65">
      <c r="B65" s="16" t="n"/>
      <c r="C65" s="24" t="n"/>
      <c r="D65" s="16" t="n"/>
      <c r="E65" s="21" t="n"/>
      <c r="F65" s="16" t="n"/>
      <c r="G65" s="22" t="n"/>
      <c r="H65" s="17">
        <f>IFERROR(G65/E65,0)</f>
        <v/>
      </c>
      <c r="I65" s="16" t="n"/>
    </row>
    <row r="66">
      <c r="B66" s="16" t="n"/>
      <c r="C66" s="24" t="n"/>
      <c r="D66" s="16" t="n"/>
      <c r="E66" s="21" t="n"/>
      <c r="F66" s="16" t="n"/>
      <c r="G66" s="22" t="n"/>
      <c r="H66" s="17">
        <f>IFERROR(G66/E66,0)</f>
        <v/>
      </c>
      <c r="I66" s="16" t="n"/>
    </row>
    <row r="67">
      <c r="B67" s="16" t="n"/>
      <c r="C67" s="24" t="n"/>
      <c r="D67" s="16" t="n"/>
      <c r="E67" s="21" t="n"/>
      <c r="F67" s="16" t="n"/>
      <c r="G67" s="22" t="n"/>
      <c r="H67" s="17">
        <f>IFERROR(G67/E67,0)</f>
        <v/>
      </c>
      <c r="I67" s="16" t="n"/>
    </row>
    <row r="68">
      <c r="B68" s="16" t="n"/>
      <c r="C68" s="24" t="n"/>
      <c r="D68" s="16" t="n"/>
      <c r="E68" s="21" t="n"/>
      <c r="F68" s="16" t="n"/>
      <c r="G68" s="22" t="n"/>
      <c r="H68" s="17">
        <f>IFERROR(G68/E68,0)</f>
        <v/>
      </c>
      <c r="I68" s="16" t="n"/>
    </row>
    <row r="69">
      <c r="B69" s="16" t="n"/>
      <c r="C69" s="24" t="n"/>
      <c r="D69" s="16" t="n"/>
      <c r="E69" s="21" t="n"/>
      <c r="F69" s="16" t="n"/>
      <c r="G69" s="22" t="n"/>
      <c r="H69" s="17">
        <f>IFERROR(G69/E69,0)</f>
        <v/>
      </c>
      <c r="I69" s="16" t="n"/>
    </row>
    <row r="70">
      <c r="B70" s="16" t="n"/>
      <c r="C70" s="24" t="n"/>
      <c r="D70" s="16" t="n"/>
      <c r="E70" s="21" t="n"/>
      <c r="F70" s="16" t="n"/>
      <c r="G70" s="22" t="n"/>
      <c r="H70" s="17">
        <f>IFERROR(G70/E70,0)</f>
        <v/>
      </c>
      <c r="I70" s="16" t="n"/>
    </row>
    <row r="71">
      <c r="B71" s="16" t="n"/>
      <c r="C71" s="24" t="n"/>
      <c r="D71" s="16" t="n"/>
      <c r="E71" s="21" t="n"/>
      <c r="F71" s="16" t="n"/>
      <c r="G71" s="22" t="n"/>
      <c r="H71" s="17">
        <f>IFERROR(G71/E71,0)</f>
        <v/>
      </c>
      <c r="I71" s="16" t="n"/>
    </row>
    <row r="72">
      <c r="B72" s="16" t="n"/>
      <c r="C72" s="24" t="n"/>
      <c r="D72" s="16" t="n"/>
      <c r="E72" s="21" t="n"/>
      <c r="F72" s="16" t="n"/>
      <c r="G72" s="22" t="n"/>
      <c r="H72" s="17">
        <f>IFERROR(G72/E72,0)</f>
        <v/>
      </c>
      <c r="I72" s="16" t="n"/>
    </row>
    <row r="73">
      <c r="B73" s="16" t="n"/>
      <c r="C73" s="24" t="n"/>
      <c r="D73" s="16" t="n"/>
      <c r="E73" s="21" t="n"/>
      <c r="F73" s="16" t="n"/>
      <c r="G73" s="22" t="n"/>
      <c r="H73" s="17">
        <f>IFERROR(G73/E73,0)</f>
        <v/>
      </c>
      <c r="I73" s="16" t="n"/>
    </row>
    <row r="74">
      <c r="B74" s="16" t="n"/>
      <c r="C74" s="24" t="n"/>
      <c r="D74" s="16" t="n"/>
      <c r="E74" s="21" t="n"/>
      <c r="F74" s="16" t="n"/>
      <c r="G74" s="22" t="n"/>
      <c r="H74" s="17">
        <f>IFERROR(G74/E74,0)</f>
        <v/>
      </c>
      <c r="I74" s="16" t="n"/>
    </row>
    <row r="75">
      <c r="B75" s="16" t="n"/>
      <c r="C75" s="24" t="n"/>
      <c r="D75" s="16" t="n"/>
      <c r="E75" s="21" t="n"/>
      <c r="F75" s="16" t="n"/>
      <c r="G75" s="22" t="n"/>
      <c r="H75" s="17">
        <f>IFERROR(G75/E75,0)</f>
        <v/>
      </c>
      <c r="I75" s="16" t="n"/>
    </row>
    <row r="76">
      <c r="B76" s="16" t="n"/>
      <c r="C76" s="24" t="n"/>
      <c r="D76" s="16" t="n"/>
      <c r="E76" s="21" t="n"/>
      <c r="F76" s="16" t="n"/>
      <c r="G76" s="22" t="n"/>
      <c r="H76" s="17">
        <f>IFERROR(G76/E76,0)</f>
        <v/>
      </c>
      <c r="I76" s="16" t="n"/>
    </row>
    <row r="77">
      <c r="B77" s="16" t="n"/>
      <c r="C77" s="24" t="n"/>
      <c r="D77" s="16" t="n"/>
      <c r="E77" s="21" t="n"/>
      <c r="F77" s="16" t="n"/>
      <c r="G77" s="22" t="n"/>
      <c r="H77" s="17">
        <f>IFERROR(G77/E77,0)</f>
        <v/>
      </c>
      <c r="I77" s="16" t="n"/>
    </row>
    <row r="78">
      <c r="B78" s="16" t="n"/>
      <c r="C78" s="24" t="n"/>
      <c r="D78" s="16" t="n"/>
      <c r="E78" s="21" t="n"/>
      <c r="F78" s="16" t="n"/>
      <c r="G78" s="22" t="n"/>
      <c r="H78" s="17">
        <f>IFERROR(G78/E78,0)</f>
        <v/>
      </c>
      <c r="I78" s="16" t="n"/>
    </row>
    <row r="79">
      <c r="B79" s="16" t="n"/>
      <c r="C79" s="24" t="n"/>
      <c r="D79" s="16" t="n"/>
      <c r="E79" s="21" t="n"/>
      <c r="F79" s="16" t="n"/>
      <c r="G79" s="22" t="n"/>
      <c r="H79" s="17">
        <f>IFERROR(G79/E79,0)</f>
        <v/>
      </c>
      <c r="I79" s="16" t="n"/>
    </row>
    <row r="80">
      <c r="B80" s="16" t="n"/>
      <c r="C80" s="24" t="n"/>
      <c r="D80" s="16" t="n"/>
      <c r="E80" s="21" t="n"/>
      <c r="F80" s="16" t="n"/>
      <c r="G80" s="22" t="n"/>
      <c r="H80" s="17">
        <f>IFERROR(G80/E80,0)</f>
        <v/>
      </c>
      <c r="I80" s="16" t="n"/>
    </row>
    <row r="81">
      <c r="B81" s="16" t="n"/>
      <c r="C81" s="24" t="n"/>
      <c r="D81" s="16" t="n"/>
      <c r="E81" s="21" t="n"/>
      <c r="F81" s="16" t="n"/>
      <c r="G81" s="22" t="n"/>
      <c r="H81" s="17">
        <f>IFERROR(G81/E81,0)</f>
        <v/>
      </c>
      <c r="I81" s="16" t="n"/>
    </row>
    <row r="82">
      <c r="B82" s="16" t="n"/>
      <c r="C82" s="24" t="n"/>
      <c r="D82" s="16" t="n"/>
      <c r="E82" s="21" t="n"/>
      <c r="F82" s="16" t="n"/>
      <c r="G82" s="22" t="n"/>
      <c r="H82" s="17">
        <f>IFERROR(G82/E82,0)</f>
        <v/>
      </c>
      <c r="I82" s="16" t="n"/>
    </row>
    <row r="83">
      <c r="B83" s="16" t="n"/>
      <c r="C83" s="24" t="n"/>
      <c r="D83" s="16" t="n"/>
      <c r="E83" s="21" t="n"/>
      <c r="F83" s="16" t="n"/>
      <c r="G83" s="22" t="n"/>
      <c r="H83" s="17">
        <f>IFERROR(G83/E83,0)</f>
        <v/>
      </c>
      <c r="I83" s="16" t="n"/>
    </row>
    <row r="84">
      <c r="B84" s="16" t="n"/>
      <c r="C84" s="24" t="n"/>
      <c r="D84" s="16" t="n"/>
      <c r="E84" s="21" t="n"/>
      <c r="F84" s="16" t="n"/>
      <c r="G84" s="22" t="n"/>
      <c r="H84" s="17">
        <f>IFERROR(G84/E84,0)</f>
        <v/>
      </c>
      <c r="I84" s="16" t="n"/>
    </row>
    <row r="85">
      <c r="B85" s="16" t="n"/>
      <c r="C85" s="24" t="n"/>
      <c r="D85" s="16" t="n"/>
      <c r="E85" s="21" t="n"/>
      <c r="F85" s="16" t="n"/>
      <c r="G85" s="22" t="n"/>
      <c r="H85" s="17">
        <f>IFERROR(G85/E85,0)</f>
        <v/>
      </c>
      <c r="I85" s="16" t="n"/>
    </row>
    <row r="86">
      <c r="B86" s="16" t="n"/>
      <c r="C86" s="24" t="n"/>
      <c r="D86" s="16" t="n"/>
      <c r="E86" s="21" t="n"/>
      <c r="F86" s="16" t="n"/>
      <c r="G86" s="22" t="n"/>
      <c r="H86" s="17">
        <f>IFERROR(G86/E86,0)</f>
        <v/>
      </c>
      <c r="I86" s="16" t="n"/>
    </row>
    <row r="87">
      <c r="B87" s="16" t="n"/>
      <c r="C87" s="24" t="n"/>
      <c r="D87" s="16" t="n"/>
      <c r="E87" s="21" t="n"/>
      <c r="F87" s="16" t="n"/>
      <c r="G87" s="22" t="n"/>
      <c r="H87" s="17">
        <f>IFERROR(G87/E87,0)</f>
        <v/>
      </c>
      <c r="I87" s="16" t="n"/>
    </row>
    <row r="88">
      <c r="B88" s="16" t="n"/>
      <c r="C88" s="24" t="n"/>
      <c r="D88" s="16" t="n"/>
      <c r="E88" s="21" t="n"/>
      <c r="F88" s="16" t="n"/>
      <c r="G88" s="22" t="n"/>
      <c r="H88" s="17">
        <f>IFERROR(G88/E88,0)</f>
        <v/>
      </c>
      <c r="I88" s="16" t="n"/>
    </row>
    <row r="89">
      <c r="B89" s="16" t="n"/>
      <c r="C89" s="24" t="n"/>
      <c r="D89" s="16" t="n"/>
      <c r="E89" s="21" t="n"/>
      <c r="F89" s="16" t="n"/>
      <c r="G89" s="22" t="n"/>
      <c r="H89" s="17">
        <f>IFERROR(G89/E89,0)</f>
        <v/>
      </c>
      <c r="I89" s="16" t="n"/>
    </row>
    <row r="90">
      <c r="B90" s="16" t="n"/>
      <c r="C90" s="24" t="n"/>
      <c r="D90" s="16" t="n"/>
      <c r="E90" s="21" t="n"/>
      <c r="F90" s="16" t="n"/>
      <c r="G90" s="22" t="n"/>
      <c r="H90" s="17">
        <f>IFERROR(G90/E90,0)</f>
        <v/>
      </c>
      <c r="I90" s="16" t="n"/>
    </row>
    <row r="91">
      <c r="B91" s="16" t="n"/>
      <c r="C91" s="24" t="n"/>
      <c r="D91" s="16" t="n"/>
      <c r="E91" s="21" t="n"/>
      <c r="F91" s="16" t="n"/>
      <c r="G91" s="22" t="n"/>
      <c r="H91" s="17">
        <f>IFERROR(G91/E91,0)</f>
        <v/>
      </c>
      <c r="I91" s="16" t="n"/>
    </row>
    <row r="92">
      <c r="B92" s="16" t="n"/>
      <c r="C92" s="24" t="n"/>
      <c r="D92" s="16" t="n"/>
      <c r="E92" s="21" t="n"/>
      <c r="F92" s="16" t="n"/>
      <c r="G92" s="22" t="n"/>
      <c r="H92" s="17">
        <f>IFERROR(G92/E92,0)</f>
        <v/>
      </c>
      <c r="I92" s="16" t="n"/>
    </row>
    <row r="93">
      <c r="B93" s="16" t="n"/>
      <c r="C93" s="24" t="n"/>
      <c r="D93" s="16" t="n"/>
      <c r="E93" s="21" t="n"/>
      <c r="F93" s="16" t="n"/>
      <c r="G93" s="22" t="n"/>
      <c r="H93" s="17">
        <f>IFERROR(G93/E93,0)</f>
        <v/>
      </c>
      <c r="I93" s="16" t="n"/>
    </row>
    <row r="94">
      <c r="B94" s="16" t="n"/>
      <c r="C94" s="24" t="n"/>
      <c r="D94" s="16" t="n"/>
      <c r="E94" s="21" t="n"/>
      <c r="F94" s="16" t="n"/>
      <c r="G94" s="22" t="n"/>
      <c r="H94" s="17">
        <f>IFERROR(G94/E94,0)</f>
        <v/>
      </c>
      <c r="I94" s="16" t="n"/>
    </row>
    <row r="95">
      <c r="B95" s="16" t="n"/>
      <c r="C95" s="24" t="n"/>
      <c r="D95" s="16" t="n"/>
      <c r="E95" s="21" t="n"/>
      <c r="F95" s="16" t="n"/>
      <c r="G95" s="22" t="n"/>
      <c r="H95" s="17">
        <f>IFERROR(G95/E95,0)</f>
        <v/>
      </c>
      <c r="I95" s="16" t="n"/>
    </row>
    <row r="96">
      <c r="B96" s="16" t="n"/>
      <c r="C96" s="24" t="n"/>
      <c r="D96" s="16" t="n"/>
      <c r="E96" s="21" t="n"/>
      <c r="F96" s="16" t="n"/>
      <c r="G96" s="22" t="n"/>
      <c r="H96" s="17">
        <f>IFERROR(G96/E96,0)</f>
        <v/>
      </c>
      <c r="I96" s="16" t="n"/>
    </row>
    <row r="97">
      <c r="B97" s="16" t="n"/>
      <c r="C97" s="24" t="n"/>
      <c r="D97" s="16" t="n"/>
      <c r="E97" s="21" t="n"/>
      <c r="F97" s="16" t="n"/>
      <c r="G97" s="22" t="n"/>
      <c r="H97" s="17">
        <f>IFERROR(G97/E97,0)</f>
        <v/>
      </c>
      <c r="I97" s="16" t="n"/>
    </row>
    <row r="98">
      <c r="B98" s="16" t="n"/>
      <c r="C98" s="24" t="n"/>
      <c r="D98" s="16" t="n"/>
      <c r="E98" s="21" t="n"/>
      <c r="F98" s="16" t="n"/>
      <c r="G98" s="22" t="n"/>
      <c r="H98" s="17">
        <f>IFERROR(G98/E98,0)</f>
        <v/>
      </c>
      <c r="I98" s="16" t="n"/>
    </row>
    <row r="99">
      <c r="B99" s="16" t="n"/>
      <c r="C99" s="24" t="n"/>
      <c r="D99" s="16" t="n"/>
      <c r="E99" s="21" t="n"/>
      <c r="F99" s="16" t="n"/>
      <c r="G99" s="22" t="n"/>
      <c r="H99" s="17">
        <f>IFERROR(G99/E99,0)</f>
        <v/>
      </c>
      <c r="I99" s="16" t="n"/>
    </row>
    <row r="100">
      <c r="B100" s="16" t="n"/>
      <c r="C100" s="24" t="n"/>
      <c r="D100" s="16" t="n"/>
      <c r="E100" s="21" t="n"/>
      <c r="F100" s="16" t="n"/>
      <c r="G100" s="22" t="n"/>
      <c r="H100" s="17">
        <f>IFERROR(G100/E100,0)</f>
        <v/>
      </c>
      <c r="I100" s="16" t="n"/>
    </row>
    <row r="101">
      <c r="B101" s="16" t="n"/>
      <c r="C101" s="24" t="n"/>
      <c r="D101" s="16" t="n"/>
      <c r="E101" s="21" t="n"/>
      <c r="F101" s="16" t="n"/>
      <c r="G101" s="22" t="n"/>
      <c r="H101" s="17">
        <f>IFERROR(G101/E101,0)</f>
        <v/>
      </c>
      <c r="I101" s="16" t="n"/>
    </row>
    <row r="102">
      <c r="B102" s="16" t="n"/>
      <c r="C102" s="24" t="n"/>
      <c r="D102" s="16" t="n"/>
      <c r="E102" s="21" t="n"/>
      <c r="F102" s="16" t="n"/>
      <c r="G102" s="22" t="n"/>
      <c r="H102" s="17">
        <f>IFERROR(G102/E102,0)</f>
        <v/>
      </c>
      <c r="I102" s="16" t="n"/>
    </row>
    <row r="103">
      <c r="B103" s="16" t="n"/>
      <c r="C103" s="24" t="n"/>
      <c r="D103" s="16" t="n"/>
      <c r="E103" s="21" t="n"/>
      <c r="F103" s="16" t="n"/>
      <c r="G103" s="22" t="n"/>
      <c r="H103" s="17">
        <f>IFERROR(G103/E103,0)</f>
        <v/>
      </c>
      <c r="I103" s="16" t="n"/>
    </row>
    <row r="104">
      <c r="B104" s="16" t="n"/>
      <c r="C104" s="24" t="n"/>
      <c r="D104" s="16" t="n"/>
      <c r="E104" s="21" t="n"/>
      <c r="F104" s="16" t="n"/>
      <c r="G104" s="22" t="n"/>
      <c r="H104" s="17">
        <f>IFERROR(G104/E104,0)</f>
        <v/>
      </c>
      <c r="I104" s="16" t="n"/>
    </row>
    <row r="105">
      <c r="B105" s="16" t="n"/>
      <c r="C105" s="24" t="n"/>
      <c r="D105" s="16" t="n"/>
      <c r="E105" s="21" t="n"/>
      <c r="F105" s="16" t="n"/>
      <c r="G105" s="22" t="n"/>
      <c r="H105" s="17">
        <f>IFERROR(G105/E105,0)</f>
        <v/>
      </c>
      <c r="I105" s="16" t="n"/>
    </row>
  </sheetData>
  <autoFilter ref="B5:I105"/>
  <mergeCells count="2">
    <mergeCell ref="B3:I3"/>
    <mergeCell ref="B2:I2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M5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6" customWidth="1" min="11" max="11"/>
    <col width="22" customWidth="1" min="12" max="12"/>
    <col width="24" customWidth="1" min="13" max="13"/>
  </cols>
  <sheetData>
    <row r="1" ht="8" customHeight="1"/>
    <row r="2">
      <c r="B2" s="1" t="inlineStr">
        <is>
          <t>Инвентаризация</t>
        </is>
      </c>
    </row>
    <row r="3" ht="30" customHeight="1">
      <c r="B3" s="2" t="inlineStr">
        <is>
          <t>Оцените начальные и конечные остатки одним методом. Закупки подтягиваются по периоду; строка «ВСЕ ПРОДУКТЫ» удобна для упрощённого ввода.</t>
        </is>
      </c>
    </row>
    <row r="4">
      <c r="B4" s="14" t="inlineStr">
        <is>
          <t>← Дашборд</t>
        </is>
      </c>
    </row>
    <row r="5" ht="32" customHeight="1">
      <c r="B5" s="15" t="inlineStr">
        <is>
          <t>Период</t>
        </is>
      </c>
      <c r="C5" s="15" t="inlineStr">
        <is>
          <t>Группа / ингредиент</t>
        </is>
      </c>
      <c r="D5" s="15" t="inlineStr">
        <is>
          <t>Нач. количество</t>
        </is>
      </c>
      <c r="E5" s="15" t="inlineStr">
        <is>
          <t>Нач. цена</t>
        </is>
      </c>
      <c r="F5" s="15" t="inlineStr">
        <is>
          <t>Нач. запас</t>
        </is>
      </c>
      <c r="G5" s="15" t="inlineStr">
        <is>
          <t>Закупки</t>
        </is>
      </c>
      <c r="H5" s="15" t="inlineStr">
        <is>
          <t>Кон. количество</t>
        </is>
      </c>
      <c r="I5" s="15" t="inlineStr">
        <is>
          <t>Кон. цена</t>
        </is>
      </c>
      <c r="J5" s="15" t="inlineStr">
        <is>
          <t>Кон. запас</t>
        </is>
      </c>
      <c r="K5" s="15" t="inlineStr">
        <is>
          <t>Факт. расход</t>
        </is>
      </c>
      <c r="L5" s="15" t="inlineStr">
        <is>
          <t>Контроль</t>
        </is>
      </c>
      <c r="M5" s="15" t="inlineStr">
        <is>
          <t>Комментарий</t>
        </is>
      </c>
    </row>
    <row r="6">
      <c r="B6" s="16" t="inlineStr">
        <is>
          <t>2026-08</t>
        </is>
      </c>
      <c r="C6" s="16" t="inlineStr">
        <is>
          <t>ВСЕ ПРОДУКТЫ</t>
        </is>
      </c>
      <c r="D6" s="16" t="n">
        <v>1</v>
      </c>
      <c r="E6" s="22" t="n">
        <v>68000</v>
      </c>
      <c r="F6" s="17">
        <f>D6*E6</f>
        <v/>
      </c>
      <c r="G6" s="17">
        <f>SUMIF('Закупки'!$B$6:$B$105,B6,'Закупки'!$G$6:$G$105)</f>
        <v/>
      </c>
      <c r="H6" s="16" t="n">
        <v>1</v>
      </c>
      <c r="I6" s="22" t="n">
        <v>72000</v>
      </c>
      <c r="J6" s="17">
        <f>H6*I6</f>
        <v/>
      </c>
      <c r="K6" s="17">
        <f>F6+G6-J6</f>
        <v/>
      </c>
      <c r="L6" s="20">
        <f>IF(K6&lt;0,"Ошибка: расход &lt; 0","OK")</f>
        <v/>
      </c>
      <c r="M6" s="16" t="inlineStr"/>
    </row>
    <row r="7">
      <c r="B7" s="16" t="inlineStr">
        <is>
          <t>2026-09</t>
        </is>
      </c>
      <c r="C7" s="16" t="inlineStr">
        <is>
          <t>ВСЕ ПРОДУКТЫ</t>
        </is>
      </c>
      <c r="D7" s="16" t="n">
        <v>1</v>
      </c>
      <c r="E7" s="22" t="n">
        <v>72000</v>
      </c>
      <c r="F7" s="17">
        <f>D7*E7</f>
        <v/>
      </c>
      <c r="G7" s="17">
        <f>SUMIF('Закупки'!$B$6:$B$105,B7,'Закупки'!$G$6:$G$105)</f>
        <v/>
      </c>
      <c r="H7" s="16" t="n">
        <v>1</v>
      </c>
      <c r="I7" s="22" t="n">
        <v>82000</v>
      </c>
      <c r="J7" s="17">
        <f>H7*I7</f>
        <v/>
      </c>
      <c r="K7" s="17">
        <f>F7+G7-J7</f>
        <v/>
      </c>
      <c r="L7" s="20">
        <f>IF(K7&lt;0,"Ошибка: расход &lt; 0","OK")</f>
        <v/>
      </c>
      <c r="M7" s="16" t="inlineStr"/>
    </row>
    <row r="8">
      <c r="B8" s="16" t="n"/>
      <c r="C8" s="16" t="n"/>
      <c r="D8" s="16" t="n"/>
      <c r="E8" s="22" t="n"/>
      <c r="F8" s="17">
        <f>D8*E8</f>
        <v/>
      </c>
      <c r="G8" s="17">
        <f>SUMIF('Закупки'!$B$6:$B$105,B8,'Закупки'!$G$6:$G$105)</f>
        <v/>
      </c>
      <c r="H8" s="16" t="n"/>
      <c r="I8" s="22" t="n"/>
      <c r="J8" s="17">
        <f>H8*I8</f>
        <v/>
      </c>
      <c r="K8" s="17">
        <f>F8+G8-J8</f>
        <v/>
      </c>
      <c r="L8" s="20">
        <f>IF(K8&lt;0,"Ошибка: расход &lt; 0","OK")</f>
        <v/>
      </c>
      <c r="M8" s="16" t="n"/>
    </row>
    <row r="9">
      <c r="B9" s="16" t="n"/>
      <c r="C9" s="16" t="n"/>
      <c r="D9" s="16" t="n"/>
      <c r="E9" s="22" t="n"/>
      <c r="F9" s="17">
        <f>D9*E9</f>
        <v/>
      </c>
      <c r="G9" s="17">
        <f>SUMIF('Закупки'!$B$6:$B$105,B9,'Закупки'!$G$6:$G$105)</f>
        <v/>
      </c>
      <c r="H9" s="16" t="n"/>
      <c r="I9" s="22" t="n"/>
      <c r="J9" s="17">
        <f>H9*I9</f>
        <v/>
      </c>
      <c r="K9" s="17">
        <f>F9+G9-J9</f>
        <v/>
      </c>
      <c r="L9" s="20">
        <f>IF(K9&lt;0,"Ошибка: расход &lt; 0","OK")</f>
        <v/>
      </c>
      <c r="M9" s="16" t="n"/>
    </row>
    <row r="10">
      <c r="B10" s="16" t="n"/>
      <c r="C10" s="16" t="n"/>
      <c r="D10" s="16" t="n"/>
      <c r="E10" s="22" t="n"/>
      <c r="F10" s="17">
        <f>D10*E10</f>
        <v/>
      </c>
      <c r="G10" s="17">
        <f>SUMIF('Закупки'!$B$6:$B$105,B10,'Закупки'!$G$6:$G$105)</f>
        <v/>
      </c>
      <c r="H10" s="16" t="n"/>
      <c r="I10" s="22" t="n"/>
      <c r="J10" s="17">
        <f>H10*I10</f>
        <v/>
      </c>
      <c r="K10" s="17">
        <f>F10+G10-J10</f>
        <v/>
      </c>
      <c r="L10" s="20">
        <f>IF(K10&lt;0,"Ошибка: расход &lt; 0","OK")</f>
        <v/>
      </c>
      <c r="M10" s="16" t="n"/>
    </row>
    <row r="11">
      <c r="B11" s="16" t="n"/>
      <c r="C11" s="16" t="n"/>
      <c r="D11" s="16" t="n"/>
      <c r="E11" s="22" t="n"/>
      <c r="F11" s="17">
        <f>D11*E11</f>
        <v/>
      </c>
      <c r="G11" s="17">
        <f>SUMIF('Закупки'!$B$6:$B$105,B11,'Закупки'!$G$6:$G$105)</f>
        <v/>
      </c>
      <c r="H11" s="16" t="n"/>
      <c r="I11" s="22" t="n"/>
      <c r="J11" s="17">
        <f>H11*I11</f>
        <v/>
      </c>
      <c r="K11" s="17">
        <f>F11+G11-J11</f>
        <v/>
      </c>
      <c r="L11" s="20">
        <f>IF(K11&lt;0,"Ошибка: расход &lt; 0","OK")</f>
        <v/>
      </c>
      <c r="M11" s="16" t="n"/>
    </row>
    <row r="12">
      <c r="B12" s="16" t="n"/>
      <c r="C12" s="16" t="n"/>
      <c r="D12" s="16" t="n"/>
      <c r="E12" s="22" t="n"/>
      <c r="F12" s="17">
        <f>D12*E12</f>
        <v/>
      </c>
      <c r="G12" s="17">
        <f>SUMIF('Закупки'!$B$6:$B$105,B12,'Закупки'!$G$6:$G$105)</f>
        <v/>
      </c>
      <c r="H12" s="16" t="n"/>
      <c r="I12" s="22" t="n"/>
      <c r="J12" s="17">
        <f>H12*I12</f>
        <v/>
      </c>
      <c r="K12" s="17">
        <f>F12+G12-J12</f>
        <v/>
      </c>
      <c r="L12" s="20">
        <f>IF(K12&lt;0,"Ошибка: расход &lt; 0","OK")</f>
        <v/>
      </c>
      <c r="M12" s="16" t="n"/>
    </row>
    <row r="13">
      <c r="B13" s="16" t="n"/>
      <c r="C13" s="16" t="n"/>
      <c r="D13" s="16" t="n"/>
      <c r="E13" s="22" t="n"/>
      <c r="F13" s="17">
        <f>D13*E13</f>
        <v/>
      </c>
      <c r="G13" s="17">
        <f>SUMIF('Закупки'!$B$6:$B$105,B13,'Закупки'!$G$6:$G$105)</f>
        <v/>
      </c>
      <c r="H13" s="16" t="n"/>
      <c r="I13" s="22" t="n"/>
      <c r="J13" s="17">
        <f>H13*I13</f>
        <v/>
      </c>
      <c r="K13" s="17">
        <f>F13+G13-J13</f>
        <v/>
      </c>
      <c r="L13" s="20">
        <f>IF(K13&lt;0,"Ошибка: расход &lt; 0","OK")</f>
        <v/>
      </c>
      <c r="M13" s="16" t="n"/>
    </row>
    <row r="14">
      <c r="B14" s="16" t="n"/>
      <c r="C14" s="16" t="n"/>
      <c r="D14" s="16" t="n"/>
      <c r="E14" s="22" t="n"/>
      <c r="F14" s="17">
        <f>D14*E14</f>
        <v/>
      </c>
      <c r="G14" s="17">
        <f>SUMIF('Закупки'!$B$6:$B$105,B14,'Закупки'!$G$6:$G$105)</f>
        <v/>
      </c>
      <c r="H14" s="16" t="n"/>
      <c r="I14" s="22" t="n"/>
      <c r="J14" s="17">
        <f>H14*I14</f>
        <v/>
      </c>
      <c r="K14" s="17">
        <f>F14+G14-J14</f>
        <v/>
      </c>
      <c r="L14" s="20">
        <f>IF(K14&lt;0,"Ошибка: расход &lt; 0","OK")</f>
        <v/>
      </c>
      <c r="M14" s="16" t="n"/>
    </row>
    <row r="15">
      <c r="B15" s="16" t="n"/>
      <c r="C15" s="16" t="n"/>
      <c r="D15" s="16" t="n"/>
      <c r="E15" s="22" t="n"/>
      <c r="F15" s="17">
        <f>D15*E15</f>
        <v/>
      </c>
      <c r="G15" s="17">
        <f>SUMIF('Закупки'!$B$6:$B$105,B15,'Закупки'!$G$6:$G$105)</f>
        <v/>
      </c>
      <c r="H15" s="16" t="n"/>
      <c r="I15" s="22" t="n"/>
      <c r="J15" s="17">
        <f>H15*I15</f>
        <v/>
      </c>
      <c r="K15" s="17">
        <f>F15+G15-J15</f>
        <v/>
      </c>
      <c r="L15" s="20">
        <f>IF(K15&lt;0,"Ошибка: расход &lt; 0","OK")</f>
        <v/>
      </c>
      <c r="M15" s="16" t="n"/>
    </row>
    <row r="16">
      <c r="B16" s="16" t="n"/>
      <c r="C16" s="16" t="n"/>
      <c r="D16" s="16" t="n"/>
      <c r="E16" s="22" t="n"/>
      <c r="F16" s="17">
        <f>D16*E16</f>
        <v/>
      </c>
      <c r="G16" s="17">
        <f>SUMIF('Закупки'!$B$6:$B$105,B16,'Закупки'!$G$6:$G$105)</f>
        <v/>
      </c>
      <c r="H16" s="16" t="n"/>
      <c r="I16" s="22" t="n"/>
      <c r="J16" s="17">
        <f>H16*I16</f>
        <v/>
      </c>
      <c r="K16" s="17">
        <f>F16+G16-J16</f>
        <v/>
      </c>
      <c r="L16" s="20">
        <f>IF(K16&lt;0,"Ошибка: расход &lt; 0","OK")</f>
        <v/>
      </c>
      <c r="M16" s="16" t="n"/>
    </row>
    <row r="17">
      <c r="B17" s="16" t="n"/>
      <c r="C17" s="16" t="n"/>
      <c r="D17" s="16" t="n"/>
      <c r="E17" s="22" t="n"/>
      <c r="F17" s="17">
        <f>D17*E17</f>
        <v/>
      </c>
      <c r="G17" s="17">
        <f>SUMIF('Закупки'!$B$6:$B$105,B17,'Закупки'!$G$6:$G$105)</f>
        <v/>
      </c>
      <c r="H17" s="16" t="n"/>
      <c r="I17" s="22" t="n"/>
      <c r="J17" s="17">
        <f>H17*I17</f>
        <v/>
      </c>
      <c r="K17" s="17">
        <f>F17+G17-J17</f>
        <v/>
      </c>
      <c r="L17" s="20">
        <f>IF(K17&lt;0,"Ошибка: расход &lt; 0","OK")</f>
        <v/>
      </c>
      <c r="M17" s="16" t="n"/>
    </row>
    <row r="18">
      <c r="B18" s="16" t="n"/>
      <c r="C18" s="16" t="n"/>
      <c r="D18" s="16" t="n"/>
      <c r="E18" s="22" t="n"/>
      <c r="F18" s="17">
        <f>D18*E18</f>
        <v/>
      </c>
      <c r="G18" s="17">
        <f>SUMIF('Закупки'!$B$6:$B$105,B18,'Закупки'!$G$6:$G$105)</f>
        <v/>
      </c>
      <c r="H18" s="16" t="n"/>
      <c r="I18" s="22" t="n"/>
      <c r="J18" s="17">
        <f>H18*I18</f>
        <v/>
      </c>
      <c r="K18" s="17">
        <f>F18+G18-J18</f>
        <v/>
      </c>
      <c r="L18" s="20">
        <f>IF(K18&lt;0,"Ошибка: расход &lt; 0","OK")</f>
        <v/>
      </c>
      <c r="M18" s="16" t="n"/>
    </row>
    <row r="19">
      <c r="B19" s="16" t="n"/>
      <c r="C19" s="16" t="n"/>
      <c r="D19" s="16" t="n"/>
      <c r="E19" s="22" t="n"/>
      <c r="F19" s="17">
        <f>D19*E19</f>
        <v/>
      </c>
      <c r="G19" s="17">
        <f>SUMIF('Закупки'!$B$6:$B$105,B19,'Закупки'!$G$6:$G$105)</f>
        <v/>
      </c>
      <c r="H19" s="16" t="n"/>
      <c r="I19" s="22" t="n"/>
      <c r="J19" s="17">
        <f>H19*I19</f>
        <v/>
      </c>
      <c r="K19" s="17">
        <f>F19+G19-J19</f>
        <v/>
      </c>
      <c r="L19" s="20">
        <f>IF(K19&lt;0,"Ошибка: расход &lt; 0","OK")</f>
        <v/>
      </c>
      <c r="M19" s="16" t="n"/>
    </row>
    <row r="20">
      <c r="B20" s="16" t="n"/>
      <c r="C20" s="16" t="n"/>
      <c r="D20" s="16" t="n"/>
      <c r="E20" s="22" t="n"/>
      <c r="F20" s="17">
        <f>D20*E20</f>
        <v/>
      </c>
      <c r="G20" s="17">
        <f>SUMIF('Закупки'!$B$6:$B$105,B20,'Закупки'!$G$6:$G$105)</f>
        <v/>
      </c>
      <c r="H20" s="16" t="n"/>
      <c r="I20" s="22" t="n"/>
      <c r="J20" s="17">
        <f>H20*I20</f>
        <v/>
      </c>
      <c r="K20" s="17">
        <f>F20+G20-J20</f>
        <v/>
      </c>
      <c r="L20" s="20">
        <f>IF(K20&lt;0,"Ошибка: расход &lt; 0","OK")</f>
        <v/>
      </c>
      <c r="M20" s="16" t="n"/>
    </row>
    <row r="21">
      <c r="B21" s="16" t="n"/>
      <c r="C21" s="16" t="n"/>
      <c r="D21" s="16" t="n"/>
      <c r="E21" s="22" t="n"/>
      <c r="F21" s="17">
        <f>D21*E21</f>
        <v/>
      </c>
      <c r="G21" s="17">
        <f>SUMIF('Закупки'!$B$6:$B$105,B21,'Закупки'!$G$6:$G$105)</f>
        <v/>
      </c>
      <c r="H21" s="16" t="n"/>
      <c r="I21" s="22" t="n"/>
      <c r="J21" s="17">
        <f>H21*I21</f>
        <v/>
      </c>
      <c r="K21" s="17">
        <f>F21+G21-J21</f>
        <v/>
      </c>
      <c r="L21" s="20">
        <f>IF(K21&lt;0,"Ошибка: расход &lt; 0","OK")</f>
        <v/>
      </c>
      <c r="M21" s="16" t="n"/>
    </row>
    <row r="22">
      <c r="B22" s="16" t="n"/>
      <c r="C22" s="16" t="n"/>
      <c r="D22" s="16" t="n"/>
      <c r="E22" s="22" t="n"/>
      <c r="F22" s="17">
        <f>D22*E22</f>
        <v/>
      </c>
      <c r="G22" s="17">
        <f>SUMIF('Закупки'!$B$6:$B$105,B22,'Закупки'!$G$6:$G$105)</f>
        <v/>
      </c>
      <c r="H22" s="16" t="n"/>
      <c r="I22" s="22" t="n"/>
      <c r="J22" s="17">
        <f>H22*I22</f>
        <v/>
      </c>
      <c r="K22" s="17">
        <f>F22+G22-J22</f>
        <v/>
      </c>
      <c r="L22" s="20">
        <f>IF(K22&lt;0,"Ошибка: расход &lt; 0","OK")</f>
        <v/>
      </c>
      <c r="M22" s="16" t="n"/>
    </row>
    <row r="23">
      <c r="B23" s="16" t="n"/>
      <c r="C23" s="16" t="n"/>
      <c r="D23" s="16" t="n"/>
      <c r="E23" s="22" t="n"/>
      <c r="F23" s="17">
        <f>D23*E23</f>
        <v/>
      </c>
      <c r="G23" s="17">
        <f>SUMIF('Закупки'!$B$6:$B$105,B23,'Закупки'!$G$6:$G$105)</f>
        <v/>
      </c>
      <c r="H23" s="16" t="n"/>
      <c r="I23" s="22" t="n"/>
      <c r="J23" s="17">
        <f>H23*I23</f>
        <v/>
      </c>
      <c r="K23" s="17">
        <f>F23+G23-J23</f>
        <v/>
      </c>
      <c r="L23" s="20">
        <f>IF(K23&lt;0,"Ошибка: расход &lt; 0","OK")</f>
        <v/>
      </c>
      <c r="M23" s="16" t="n"/>
    </row>
    <row r="24">
      <c r="B24" s="16" t="n"/>
      <c r="C24" s="16" t="n"/>
      <c r="D24" s="16" t="n"/>
      <c r="E24" s="22" t="n"/>
      <c r="F24" s="17">
        <f>D24*E24</f>
        <v/>
      </c>
      <c r="G24" s="17">
        <f>SUMIF('Закупки'!$B$6:$B$105,B24,'Закупки'!$G$6:$G$105)</f>
        <v/>
      </c>
      <c r="H24" s="16" t="n"/>
      <c r="I24" s="22" t="n"/>
      <c r="J24" s="17">
        <f>H24*I24</f>
        <v/>
      </c>
      <c r="K24" s="17">
        <f>F24+G24-J24</f>
        <v/>
      </c>
      <c r="L24" s="20">
        <f>IF(K24&lt;0,"Ошибка: расход &lt; 0","OK")</f>
        <v/>
      </c>
      <c r="M24" s="16" t="n"/>
    </row>
    <row r="25">
      <c r="B25" s="16" t="n"/>
      <c r="C25" s="16" t="n"/>
      <c r="D25" s="16" t="n"/>
      <c r="E25" s="22" t="n"/>
      <c r="F25" s="17">
        <f>D25*E25</f>
        <v/>
      </c>
      <c r="G25" s="17">
        <f>SUMIF('Закупки'!$B$6:$B$105,B25,'Закупки'!$G$6:$G$105)</f>
        <v/>
      </c>
      <c r="H25" s="16" t="n"/>
      <c r="I25" s="22" t="n"/>
      <c r="J25" s="17">
        <f>H25*I25</f>
        <v/>
      </c>
      <c r="K25" s="17">
        <f>F25+G25-J25</f>
        <v/>
      </c>
      <c r="L25" s="20">
        <f>IF(K25&lt;0,"Ошибка: расход &lt; 0","OK")</f>
        <v/>
      </c>
      <c r="M25" s="16" t="n"/>
    </row>
    <row r="26">
      <c r="B26" s="16" t="n"/>
      <c r="C26" s="16" t="n"/>
      <c r="D26" s="16" t="n"/>
      <c r="E26" s="22" t="n"/>
      <c r="F26" s="17">
        <f>D26*E26</f>
        <v/>
      </c>
      <c r="G26" s="17">
        <f>SUMIF('Закупки'!$B$6:$B$105,B26,'Закупки'!$G$6:$G$105)</f>
        <v/>
      </c>
      <c r="H26" s="16" t="n"/>
      <c r="I26" s="22" t="n"/>
      <c r="J26" s="17">
        <f>H26*I26</f>
        <v/>
      </c>
      <c r="K26" s="17">
        <f>F26+G26-J26</f>
        <v/>
      </c>
      <c r="L26" s="20">
        <f>IF(K26&lt;0,"Ошибка: расход &lt; 0","OK")</f>
        <v/>
      </c>
      <c r="M26" s="16" t="n"/>
    </row>
    <row r="27">
      <c r="B27" s="16" t="n"/>
      <c r="C27" s="16" t="n"/>
      <c r="D27" s="16" t="n"/>
      <c r="E27" s="22" t="n"/>
      <c r="F27" s="17">
        <f>D27*E27</f>
        <v/>
      </c>
      <c r="G27" s="17">
        <f>SUMIF('Закупки'!$B$6:$B$105,B27,'Закупки'!$G$6:$G$105)</f>
        <v/>
      </c>
      <c r="H27" s="16" t="n"/>
      <c r="I27" s="22" t="n"/>
      <c r="J27" s="17">
        <f>H27*I27</f>
        <v/>
      </c>
      <c r="K27" s="17">
        <f>F27+G27-J27</f>
        <v/>
      </c>
      <c r="L27" s="20">
        <f>IF(K27&lt;0,"Ошибка: расход &lt; 0","OK")</f>
        <v/>
      </c>
      <c r="M27" s="16" t="n"/>
    </row>
    <row r="28">
      <c r="B28" s="16" t="n"/>
      <c r="C28" s="16" t="n"/>
      <c r="D28" s="16" t="n"/>
      <c r="E28" s="22" t="n"/>
      <c r="F28" s="17">
        <f>D28*E28</f>
        <v/>
      </c>
      <c r="G28" s="17">
        <f>SUMIF('Закупки'!$B$6:$B$105,B28,'Закупки'!$G$6:$G$105)</f>
        <v/>
      </c>
      <c r="H28" s="16" t="n"/>
      <c r="I28" s="22" t="n"/>
      <c r="J28" s="17">
        <f>H28*I28</f>
        <v/>
      </c>
      <c r="K28" s="17">
        <f>F28+G28-J28</f>
        <v/>
      </c>
      <c r="L28" s="20">
        <f>IF(K28&lt;0,"Ошибка: расход &lt; 0","OK")</f>
        <v/>
      </c>
      <c r="M28" s="16" t="n"/>
    </row>
    <row r="29">
      <c r="B29" s="16" t="n"/>
      <c r="C29" s="16" t="n"/>
      <c r="D29" s="16" t="n"/>
      <c r="E29" s="22" t="n"/>
      <c r="F29" s="17">
        <f>D29*E29</f>
        <v/>
      </c>
      <c r="G29" s="17">
        <f>SUMIF('Закупки'!$B$6:$B$105,B29,'Закупки'!$G$6:$G$105)</f>
        <v/>
      </c>
      <c r="H29" s="16" t="n"/>
      <c r="I29" s="22" t="n"/>
      <c r="J29" s="17">
        <f>H29*I29</f>
        <v/>
      </c>
      <c r="K29" s="17">
        <f>F29+G29-J29</f>
        <v/>
      </c>
      <c r="L29" s="20">
        <f>IF(K29&lt;0,"Ошибка: расход &lt; 0","OK")</f>
        <v/>
      </c>
      <c r="M29" s="16" t="n"/>
    </row>
    <row r="30">
      <c r="B30" s="16" t="n"/>
      <c r="C30" s="16" t="n"/>
      <c r="D30" s="16" t="n"/>
      <c r="E30" s="22" t="n"/>
      <c r="F30" s="17">
        <f>D30*E30</f>
        <v/>
      </c>
      <c r="G30" s="17">
        <f>SUMIF('Закупки'!$B$6:$B$105,B30,'Закупки'!$G$6:$G$105)</f>
        <v/>
      </c>
      <c r="H30" s="16" t="n"/>
      <c r="I30" s="22" t="n"/>
      <c r="J30" s="17">
        <f>H30*I30</f>
        <v/>
      </c>
      <c r="K30" s="17">
        <f>F30+G30-J30</f>
        <v/>
      </c>
      <c r="L30" s="20">
        <f>IF(K30&lt;0,"Ошибка: расход &lt; 0","OK")</f>
        <v/>
      </c>
      <c r="M30" s="16" t="n"/>
    </row>
    <row r="31">
      <c r="B31" s="16" t="n"/>
      <c r="C31" s="16" t="n"/>
      <c r="D31" s="16" t="n"/>
      <c r="E31" s="22" t="n"/>
      <c r="F31" s="17">
        <f>D31*E31</f>
        <v/>
      </c>
      <c r="G31" s="17">
        <f>SUMIF('Закупки'!$B$6:$B$105,B31,'Закупки'!$G$6:$G$105)</f>
        <v/>
      </c>
      <c r="H31" s="16" t="n"/>
      <c r="I31" s="22" t="n"/>
      <c r="J31" s="17">
        <f>H31*I31</f>
        <v/>
      </c>
      <c r="K31" s="17">
        <f>F31+G31-J31</f>
        <v/>
      </c>
      <c r="L31" s="20">
        <f>IF(K31&lt;0,"Ошибка: расход &lt; 0","OK")</f>
        <v/>
      </c>
      <c r="M31" s="16" t="n"/>
    </row>
    <row r="32">
      <c r="B32" s="16" t="n"/>
      <c r="C32" s="16" t="n"/>
      <c r="D32" s="16" t="n"/>
      <c r="E32" s="22" t="n"/>
      <c r="F32" s="17">
        <f>D32*E32</f>
        <v/>
      </c>
      <c r="G32" s="17">
        <f>SUMIF('Закупки'!$B$6:$B$105,B32,'Закупки'!$G$6:$G$105)</f>
        <v/>
      </c>
      <c r="H32" s="16" t="n"/>
      <c r="I32" s="22" t="n"/>
      <c r="J32" s="17">
        <f>H32*I32</f>
        <v/>
      </c>
      <c r="K32" s="17">
        <f>F32+G32-J32</f>
        <v/>
      </c>
      <c r="L32" s="20">
        <f>IF(K32&lt;0,"Ошибка: расход &lt; 0","OK")</f>
        <v/>
      </c>
      <c r="M32" s="16" t="n"/>
    </row>
    <row r="33">
      <c r="B33" s="16" t="n"/>
      <c r="C33" s="16" t="n"/>
      <c r="D33" s="16" t="n"/>
      <c r="E33" s="22" t="n"/>
      <c r="F33" s="17">
        <f>D33*E33</f>
        <v/>
      </c>
      <c r="G33" s="17">
        <f>SUMIF('Закупки'!$B$6:$B$105,B33,'Закупки'!$G$6:$G$105)</f>
        <v/>
      </c>
      <c r="H33" s="16" t="n"/>
      <c r="I33" s="22" t="n"/>
      <c r="J33" s="17">
        <f>H33*I33</f>
        <v/>
      </c>
      <c r="K33" s="17">
        <f>F33+G33-J33</f>
        <v/>
      </c>
      <c r="L33" s="20">
        <f>IF(K33&lt;0,"Ошибка: расход &lt; 0","OK")</f>
        <v/>
      </c>
      <c r="M33" s="16" t="n"/>
    </row>
    <row r="34">
      <c r="B34" s="16" t="n"/>
      <c r="C34" s="16" t="n"/>
      <c r="D34" s="16" t="n"/>
      <c r="E34" s="22" t="n"/>
      <c r="F34" s="17">
        <f>D34*E34</f>
        <v/>
      </c>
      <c r="G34" s="17">
        <f>SUMIF('Закупки'!$B$6:$B$105,B34,'Закупки'!$G$6:$G$105)</f>
        <v/>
      </c>
      <c r="H34" s="16" t="n"/>
      <c r="I34" s="22" t="n"/>
      <c r="J34" s="17">
        <f>H34*I34</f>
        <v/>
      </c>
      <c r="K34" s="17">
        <f>F34+G34-J34</f>
        <v/>
      </c>
      <c r="L34" s="20">
        <f>IF(K34&lt;0,"Ошибка: расход &lt; 0","OK")</f>
        <v/>
      </c>
      <c r="M34" s="16" t="n"/>
    </row>
    <row r="35">
      <c r="B35" s="16" t="n"/>
      <c r="C35" s="16" t="n"/>
      <c r="D35" s="16" t="n"/>
      <c r="E35" s="22" t="n"/>
      <c r="F35" s="17">
        <f>D35*E35</f>
        <v/>
      </c>
      <c r="G35" s="17">
        <f>SUMIF('Закупки'!$B$6:$B$105,B35,'Закупки'!$G$6:$G$105)</f>
        <v/>
      </c>
      <c r="H35" s="16" t="n"/>
      <c r="I35" s="22" t="n"/>
      <c r="J35" s="17">
        <f>H35*I35</f>
        <v/>
      </c>
      <c r="K35" s="17">
        <f>F35+G35-J35</f>
        <v/>
      </c>
      <c r="L35" s="20">
        <f>IF(K35&lt;0,"Ошибка: расход &lt; 0","OK")</f>
        <v/>
      </c>
      <c r="M35" s="16" t="n"/>
    </row>
    <row r="36">
      <c r="B36" s="16" t="n"/>
      <c r="C36" s="16" t="n"/>
      <c r="D36" s="16" t="n"/>
      <c r="E36" s="22" t="n"/>
      <c r="F36" s="17">
        <f>D36*E36</f>
        <v/>
      </c>
      <c r="G36" s="17">
        <f>SUMIF('Закупки'!$B$6:$B$105,B36,'Закупки'!$G$6:$G$105)</f>
        <v/>
      </c>
      <c r="H36" s="16" t="n"/>
      <c r="I36" s="22" t="n"/>
      <c r="J36" s="17">
        <f>H36*I36</f>
        <v/>
      </c>
      <c r="K36" s="17">
        <f>F36+G36-J36</f>
        <v/>
      </c>
      <c r="L36" s="20">
        <f>IF(K36&lt;0,"Ошибка: расход &lt; 0","OK")</f>
        <v/>
      </c>
      <c r="M36" s="16" t="n"/>
    </row>
    <row r="37">
      <c r="B37" s="16" t="n"/>
      <c r="C37" s="16" t="n"/>
      <c r="D37" s="16" t="n"/>
      <c r="E37" s="22" t="n"/>
      <c r="F37" s="17">
        <f>D37*E37</f>
        <v/>
      </c>
      <c r="G37" s="17">
        <f>SUMIF('Закупки'!$B$6:$B$105,B37,'Закупки'!$G$6:$G$105)</f>
        <v/>
      </c>
      <c r="H37" s="16" t="n"/>
      <c r="I37" s="22" t="n"/>
      <c r="J37" s="17">
        <f>H37*I37</f>
        <v/>
      </c>
      <c r="K37" s="17">
        <f>F37+G37-J37</f>
        <v/>
      </c>
      <c r="L37" s="20">
        <f>IF(K37&lt;0,"Ошибка: расход &lt; 0","OK")</f>
        <v/>
      </c>
      <c r="M37" s="16" t="n"/>
    </row>
    <row r="38">
      <c r="B38" s="16" t="n"/>
      <c r="C38" s="16" t="n"/>
      <c r="D38" s="16" t="n"/>
      <c r="E38" s="22" t="n"/>
      <c r="F38" s="17">
        <f>D38*E38</f>
        <v/>
      </c>
      <c r="G38" s="17">
        <f>SUMIF('Закупки'!$B$6:$B$105,B38,'Закупки'!$G$6:$G$105)</f>
        <v/>
      </c>
      <c r="H38" s="16" t="n"/>
      <c r="I38" s="22" t="n"/>
      <c r="J38" s="17">
        <f>H38*I38</f>
        <v/>
      </c>
      <c r="K38" s="17">
        <f>F38+G38-J38</f>
        <v/>
      </c>
      <c r="L38" s="20">
        <f>IF(K38&lt;0,"Ошибка: расход &lt; 0","OK")</f>
        <v/>
      </c>
      <c r="M38" s="16" t="n"/>
    </row>
    <row r="39">
      <c r="B39" s="16" t="n"/>
      <c r="C39" s="16" t="n"/>
      <c r="D39" s="16" t="n"/>
      <c r="E39" s="22" t="n"/>
      <c r="F39" s="17">
        <f>D39*E39</f>
        <v/>
      </c>
      <c r="G39" s="17">
        <f>SUMIF('Закупки'!$B$6:$B$105,B39,'Закупки'!$G$6:$G$105)</f>
        <v/>
      </c>
      <c r="H39" s="16" t="n"/>
      <c r="I39" s="22" t="n"/>
      <c r="J39" s="17">
        <f>H39*I39</f>
        <v/>
      </c>
      <c r="K39" s="17">
        <f>F39+G39-J39</f>
        <v/>
      </c>
      <c r="L39" s="20">
        <f>IF(K39&lt;0,"Ошибка: расход &lt; 0","OK")</f>
        <v/>
      </c>
      <c r="M39" s="16" t="n"/>
    </row>
    <row r="40">
      <c r="B40" s="16" t="n"/>
      <c r="C40" s="16" t="n"/>
      <c r="D40" s="16" t="n"/>
      <c r="E40" s="22" t="n"/>
      <c r="F40" s="17">
        <f>D40*E40</f>
        <v/>
      </c>
      <c r="G40" s="17">
        <f>SUMIF('Закупки'!$B$6:$B$105,B40,'Закупки'!$G$6:$G$105)</f>
        <v/>
      </c>
      <c r="H40" s="16" t="n"/>
      <c r="I40" s="22" t="n"/>
      <c r="J40" s="17">
        <f>H40*I40</f>
        <v/>
      </c>
      <c r="K40" s="17">
        <f>F40+G40-J40</f>
        <v/>
      </c>
      <c r="L40" s="20">
        <f>IF(K40&lt;0,"Ошибка: расход &lt; 0","OK")</f>
        <v/>
      </c>
      <c r="M40" s="16" t="n"/>
    </row>
    <row r="41">
      <c r="B41" s="16" t="n"/>
      <c r="C41" s="16" t="n"/>
      <c r="D41" s="16" t="n"/>
      <c r="E41" s="22" t="n"/>
      <c r="F41" s="17">
        <f>D41*E41</f>
        <v/>
      </c>
      <c r="G41" s="17">
        <f>SUMIF('Закупки'!$B$6:$B$105,B41,'Закупки'!$G$6:$G$105)</f>
        <v/>
      </c>
      <c r="H41" s="16" t="n"/>
      <c r="I41" s="22" t="n"/>
      <c r="J41" s="17">
        <f>H41*I41</f>
        <v/>
      </c>
      <c r="K41" s="17">
        <f>F41+G41-J41</f>
        <v/>
      </c>
      <c r="L41" s="20">
        <f>IF(K41&lt;0,"Ошибка: расход &lt; 0","OK")</f>
        <v/>
      </c>
      <c r="M41" s="16" t="n"/>
    </row>
    <row r="42">
      <c r="B42" s="16" t="n"/>
      <c r="C42" s="16" t="n"/>
      <c r="D42" s="16" t="n"/>
      <c r="E42" s="22" t="n"/>
      <c r="F42" s="17">
        <f>D42*E42</f>
        <v/>
      </c>
      <c r="G42" s="17">
        <f>SUMIF('Закупки'!$B$6:$B$105,B42,'Закупки'!$G$6:$G$105)</f>
        <v/>
      </c>
      <c r="H42" s="16" t="n"/>
      <c r="I42" s="22" t="n"/>
      <c r="J42" s="17">
        <f>H42*I42</f>
        <v/>
      </c>
      <c r="K42" s="17">
        <f>F42+G42-J42</f>
        <v/>
      </c>
      <c r="L42" s="20">
        <f>IF(K42&lt;0,"Ошибка: расход &lt; 0","OK")</f>
        <v/>
      </c>
      <c r="M42" s="16" t="n"/>
    </row>
    <row r="43">
      <c r="B43" s="16" t="n"/>
      <c r="C43" s="16" t="n"/>
      <c r="D43" s="16" t="n"/>
      <c r="E43" s="22" t="n"/>
      <c r="F43" s="17">
        <f>D43*E43</f>
        <v/>
      </c>
      <c r="G43" s="17">
        <f>SUMIF('Закупки'!$B$6:$B$105,B43,'Закупки'!$G$6:$G$105)</f>
        <v/>
      </c>
      <c r="H43" s="16" t="n"/>
      <c r="I43" s="22" t="n"/>
      <c r="J43" s="17">
        <f>H43*I43</f>
        <v/>
      </c>
      <c r="K43" s="17">
        <f>F43+G43-J43</f>
        <v/>
      </c>
      <c r="L43" s="20">
        <f>IF(K43&lt;0,"Ошибка: расход &lt; 0","OK")</f>
        <v/>
      </c>
      <c r="M43" s="16" t="n"/>
    </row>
    <row r="44">
      <c r="B44" s="16" t="n"/>
      <c r="C44" s="16" t="n"/>
      <c r="D44" s="16" t="n"/>
      <c r="E44" s="22" t="n"/>
      <c r="F44" s="17">
        <f>D44*E44</f>
        <v/>
      </c>
      <c r="G44" s="17">
        <f>SUMIF('Закупки'!$B$6:$B$105,B44,'Закупки'!$G$6:$G$105)</f>
        <v/>
      </c>
      <c r="H44" s="16" t="n"/>
      <c r="I44" s="22" t="n"/>
      <c r="J44" s="17">
        <f>H44*I44</f>
        <v/>
      </c>
      <c r="K44" s="17">
        <f>F44+G44-J44</f>
        <v/>
      </c>
      <c r="L44" s="20">
        <f>IF(K44&lt;0,"Ошибка: расход &lt; 0","OK")</f>
        <v/>
      </c>
      <c r="M44" s="16" t="n"/>
    </row>
    <row r="45">
      <c r="B45" s="16" t="n"/>
      <c r="C45" s="16" t="n"/>
      <c r="D45" s="16" t="n"/>
      <c r="E45" s="22" t="n"/>
      <c r="F45" s="17">
        <f>D45*E45</f>
        <v/>
      </c>
      <c r="G45" s="17">
        <f>SUMIF('Закупки'!$B$6:$B$105,B45,'Закупки'!$G$6:$G$105)</f>
        <v/>
      </c>
      <c r="H45" s="16" t="n"/>
      <c r="I45" s="22" t="n"/>
      <c r="J45" s="17">
        <f>H45*I45</f>
        <v/>
      </c>
      <c r="K45" s="17">
        <f>F45+G45-J45</f>
        <v/>
      </c>
      <c r="L45" s="20">
        <f>IF(K45&lt;0,"Ошибка: расход &lt; 0","OK")</f>
        <v/>
      </c>
      <c r="M45" s="16" t="n"/>
    </row>
    <row r="46">
      <c r="B46" s="16" t="n"/>
      <c r="C46" s="16" t="n"/>
      <c r="D46" s="16" t="n"/>
      <c r="E46" s="22" t="n"/>
      <c r="F46" s="17">
        <f>D46*E46</f>
        <v/>
      </c>
      <c r="G46" s="17">
        <f>SUMIF('Закупки'!$B$6:$B$105,B46,'Закупки'!$G$6:$G$105)</f>
        <v/>
      </c>
      <c r="H46" s="16" t="n"/>
      <c r="I46" s="22" t="n"/>
      <c r="J46" s="17">
        <f>H46*I46</f>
        <v/>
      </c>
      <c r="K46" s="17">
        <f>F46+G46-J46</f>
        <v/>
      </c>
      <c r="L46" s="20">
        <f>IF(K46&lt;0,"Ошибка: расход &lt; 0","OK")</f>
        <v/>
      </c>
      <c r="M46" s="16" t="n"/>
    </row>
    <row r="47">
      <c r="B47" s="16" t="n"/>
      <c r="C47" s="16" t="n"/>
      <c r="D47" s="16" t="n"/>
      <c r="E47" s="22" t="n"/>
      <c r="F47" s="17">
        <f>D47*E47</f>
        <v/>
      </c>
      <c r="G47" s="17">
        <f>SUMIF('Закупки'!$B$6:$B$105,B47,'Закупки'!$G$6:$G$105)</f>
        <v/>
      </c>
      <c r="H47" s="16" t="n"/>
      <c r="I47" s="22" t="n"/>
      <c r="J47" s="17">
        <f>H47*I47</f>
        <v/>
      </c>
      <c r="K47" s="17">
        <f>F47+G47-J47</f>
        <v/>
      </c>
      <c r="L47" s="20">
        <f>IF(K47&lt;0,"Ошибка: расход &lt; 0","OK")</f>
        <v/>
      </c>
      <c r="M47" s="16" t="n"/>
    </row>
    <row r="48">
      <c r="B48" s="16" t="n"/>
      <c r="C48" s="16" t="n"/>
      <c r="D48" s="16" t="n"/>
      <c r="E48" s="22" t="n"/>
      <c r="F48" s="17">
        <f>D48*E48</f>
        <v/>
      </c>
      <c r="G48" s="17">
        <f>SUMIF('Закупки'!$B$6:$B$105,B48,'Закупки'!$G$6:$G$105)</f>
        <v/>
      </c>
      <c r="H48" s="16" t="n"/>
      <c r="I48" s="22" t="n"/>
      <c r="J48" s="17">
        <f>H48*I48</f>
        <v/>
      </c>
      <c r="K48" s="17">
        <f>F48+G48-J48</f>
        <v/>
      </c>
      <c r="L48" s="20">
        <f>IF(K48&lt;0,"Ошибка: расход &lt; 0","OK")</f>
        <v/>
      </c>
      <c r="M48" s="16" t="n"/>
    </row>
    <row r="49">
      <c r="B49" s="16" t="n"/>
      <c r="C49" s="16" t="n"/>
      <c r="D49" s="16" t="n"/>
      <c r="E49" s="22" t="n"/>
      <c r="F49" s="17">
        <f>D49*E49</f>
        <v/>
      </c>
      <c r="G49" s="17">
        <f>SUMIF('Закупки'!$B$6:$B$105,B49,'Закупки'!$G$6:$G$105)</f>
        <v/>
      </c>
      <c r="H49" s="16" t="n"/>
      <c r="I49" s="22" t="n"/>
      <c r="J49" s="17">
        <f>H49*I49</f>
        <v/>
      </c>
      <c r="K49" s="17">
        <f>F49+G49-J49</f>
        <v/>
      </c>
      <c r="L49" s="20">
        <f>IF(K49&lt;0,"Ошибка: расход &lt; 0","OK")</f>
        <v/>
      </c>
      <c r="M49" s="16" t="n"/>
    </row>
    <row r="50">
      <c r="B50" s="16" t="n"/>
      <c r="C50" s="16" t="n"/>
      <c r="D50" s="16" t="n"/>
      <c r="E50" s="22" t="n"/>
      <c r="F50" s="17">
        <f>D50*E50</f>
        <v/>
      </c>
      <c r="G50" s="17">
        <f>SUMIF('Закупки'!$B$6:$B$105,B50,'Закупки'!$G$6:$G$105)</f>
        <v/>
      </c>
      <c r="H50" s="16" t="n"/>
      <c r="I50" s="22" t="n"/>
      <c r="J50" s="17">
        <f>H50*I50</f>
        <v/>
      </c>
      <c r="K50" s="17">
        <f>F50+G50-J50</f>
        <v/>
      </c>
      <c r="L50" s="20">
        <f>IF(K50&lt;0,"Ошибка: расход &lt; 0","OK")</f>
        <v/>
      </c>
      <c r="M50" s="16" t="n"/>
    </row>
    <row r="51">
      <c r="B51" s="16" t="n"/>
      <c r="C51" s="16" t="n"/>
      <c r="D51" s="16" t="n"/>
      <c r="E51" s="22" t="n"/>
      <c r="F51" s="17">
        <f>D51*E51</f>
        <v/>
      </c>
      <c r="G51" s="17">
        <f>SUMIF('Закупки'!$B$6:$B$105,B51,'Закупки'!$G$6:$G$105)</f>
        <v/>
      </c>
      <c r="H51" s="16" t="n"/>
      <c r="I51" s="22" t="n"/>
      <c r="J51" s="17">
        <f>H51*I51</f>
        <v/>
      </c>
      <c r="K51" s="17">
        <f>F51+G51-J51</f>
        <v/>
      </c>
      <c r="L51" s="20">
        <f>IF(K51&lt;0,"Ошибка: расход &lt; 0","OK")</f>
        <v/>
      </c>
      <c r="M51" s="16" t="n"/>
    </row>
    <row r="52">
      <c r="B52" s="16" t="n"/>
      <c r="C52" s="16" t="n"/>
      <c r="D52" s="16" t="n"/>
      <c r="E52" s="22" t="n"/>
      <c r="F52" s="17">
        <f>D52*E52</f>
        <v/>
      </c>
      <c r="G52" s="17">
        <f>SUMIF('Закупки'!$B$6:$B$105,B52,'Закупки'!$G$6:$G$105)</f>
        <v/>
      </c>
      <c r="H52" s="16" t="n"/>
      <c r="I52" s="22" t="n"/>
      <c r="J52" s="17">
        <f>H52*I52</f>
        <v/>
      </c>
      <c r="K52" s="17">
        <f>F52+G52-J52</f>
        <v/>
      </c>
      <c r="L52" s="20">
        <f>IF(K52&lt;0,"Ошибка: расход &lt; 0","OK")</f>
        <v/>
      </c>
      <c r="M52" s="16" t="n"/>
    </row>
    <row r="53">
      <c r="B53" s="16" t="n"/>
      <c r="C53" s="16" t="n"/>
      <c r="D53" s="16" t="n"/>
      <c r="E53" s="22" t="n"/>
      <c r="F53" s="17">
        <f>D53*E53</f>
        <v/>
      </c>
      <c r="G53" s="17">
        <f>SUMIF('Закупки'!$B$6:$B$105,B53,'Закупки'!$G$6:$G$105)</f>
        <v/>
      </c>
      <c r="H53" s="16" t="n"/>
      <c r="I53" s="22" t="n"/>
      <c r="J53" s="17">
        <f>H53*I53</f>
        <v/>
      </c>
      <c r="K53" s="17">
        <f>F53+G53-J53</f>
        <v/>
      </c>
      <c r="L53" s="20">
        <f>IF(K53&lt;0,"Ошибка: расход &lt; 0","OK")</f>
        <v/>
      </c>
      <c r="M53" s="16" t="n"/>
    </row>
    <row r="54">
      <c r="B54" s="16" t="n"/>
      <c r="C54" s="16" t="n"/>
      <c r="D54" s="16" t="n"/>
      <c r="E54" s="22" t="n"/>
      <c r="F54" s="17">
        <f>D54*E54</f>
        <v/>
      </c>
      <c r="G54" s="17">
        <f>SUMIF('Закупки'!$B$6:$B$105,B54,'Закупки'!$G$6:$G$105)</f>
        <v/>
      </c>
      <c r="H54" s="16" t="n"/>
      <c r="I54" s="22" t="n"/>
      <c r="J54" s="17">
        <f>H54*I54</f>
        <v/>
      </c>
      <c r="K54" s="17">
        <f>F54+G54-J54</f>
        <v/>
      </c>
      <c r="L54" s="20">
        <f>IF(K54&lt;0,"Ошибка: расход &lt; 0","OK")</f>
        <v/>
      </c>
      <c r="M54" s="16" t="n"/>
    </row>
    <row r="55">
      <c r="B55" s="16" t="n"/>
      <c r="C55" s="16" t="n"/>
      <c r="D55" s="16" t="n"/>
      <c r="E55" s="22" t="n"/>
      <c r="F55" s="17">
        <f>D55*E55</f>
        <v/>
      </c>
      <c r="G55" s="17">
        <f>SUMIF('Закупки'!$B$6:$B$105,B55,'Закупки'!$G$6:$G$105)</f>
        <v/>
      </c>
      <c r="H55" s="16" t="n"/>
      <c r="I55" s="22" t="n"/>
      <c r="J55" s="17">
        <f>H55*I55</f>
        <v/>
      </c>
      <c r="K55" s="17">
        <f>F55+G55-J55</f>
        <v/>
      </c>
      <c r="L55" s="20">
        <f>IF(K55&lt;0,"Ошибка: расход &lt; 0","OK")</f>
        <v/>
      </c>
      <c r="M55" s="16" t="n"/>
    </row>
  </sheetData>
  <autoFilter ref="B5:M55"/>
  <mergeCells count="2">
    <mergeCell ref="B3:M3"/>
    <mergeCell ref="B2:M2"/>
  </mergeCells>
  <conditionalFormatting sqref="L6:L55">
    <cfRule type="cellIs" priority="1" operator="equal" dxfId="0">
      <formula>"Ошибка: расход &lt; 0"</formula>
    </cfRule>
  </conditionalFormatting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2026-09-30T18:49:05Z</dcterms:created>
  <dcterms:modified xmlns:dcterms="http://purl.org/dc/terms/" xmlns:xsi="http://www.w3.org/2001/XMLSchema-instance" xsi:type="dcterms:W3CDTF">2026-09-30T18:49:05Z</dcterms:modified>
</cp:coreProperties>
</file>